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на 2016 для утверждения" sheetId="1" r:id="rId1"/>
  </sheets>
  <definedNames/>
  <calcPr fullCalcOnLoad="1"/>
</workbook>
</file>

<file path=xl/sharedStrings.xml><?xml version="1.0" encoding="utf-8"?>
<sst xmlns="http://schemas.openxmlformats.org/spreadsheetml/2006/main" count="316" uniqueCount="228">
  <si>
    <t>№ п/п</t>
  </si>
  <si>
    <t>Наименование</t>
  </si>
  <si>
    <t>Единица измерений</t>
  </si>
  <si>
    <t>план</t>
  </si>
  <si>
    <t>факт</t>
  </si>
  <si>
    <t>ожид</t>
  </si>
  <si>
    <t>Производственные расходы</t>
  </si>
  <si>
    <t>тыс. руб.</t>
  </si>
  <si>
    <t>Расходы на приобретение сырья и материалов и их хранение</t>
  </si>
  <si>
    <t>Реагенты</t>
  </si>
  <si>
    <t>Горюче-смазочные материалы</t>
  </si>
  <si>
    <t>Материалы и малоценные основные средства</t>
  </si>
  <si>
    <t>Расходы на энергетические ресурсы и холодную воду</t>
  </si>
  <si>
    <t>электроэнергия</t>
  </si>
  <si>
    <t>теплоэнергия</t>
  </si>
  <si>
    <t>теплоноситель</t>
  </si>
  <si>
    <t>топливо</t>
  </si>
  <si>
    <t>холодная вода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</si>
  <si>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</si>
  <si>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Расходы на оплату труда и отчисления на социальные нужды основного производственного персонала, в том числе налоги и сборы:</t>
  </si>
  <si>
    <t>Расходы на оплату труда производственного персонала</t>
  </si>
  <si>
    <t>Отчисления на социальные нужды производственного персонала, в том числе налоги и сборы</t>
  </si>
  <si>
    <t>Расходы на уплату процентов по займам и кредитам</t>
  </si>
  <si>
    <t xml:space="preserve">Общехозяйственные расходы   </t>
  </si>
  <si>
    <t>Прочие производственные расходы</t>
  </si>
  <si>
    <t>Услуги по обращению с осадком сточных вод</t>
  </si>
  <si>
    <t>Расходы на амортизацию автотранспорта</t>
  </si>
  <si>
    <t>Контроль качества воды и сточных вод</t>
  </si>
  <si>
    <t>Расходы на аварийно-диспетчерское обслуживание</t>
  </si>
  <si>
    <t>Ремонтные расходы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</si>
  <si>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</si>
  <si>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</si>
  <si>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ремонтного персонала, в том числе налоги и сборы</t>
  </si>
  <si>
    <t>Расходы на оплату труда ремонтного персонала</t>
  </si>
  <si>
    <t>Отчисления на социальные нужды ремонтного персонала, в том числе налоги и сборы</t>
  </si>
  <si>
    <t>Административные расходы</t>
  </si>
  <si>
    <t>услуги связи и интернет</t>
  </si>
  <si>
    <t>юридические услуги</t>
  </si>
  <si>
    <t>аудиторские услуги</t>
  </si>
  <si>
    <t>консультационные услуги</t>
  </si>
  <si>
    <t>услуги по вневедомственной охране объектов и территорий</t>
  </si>
  <si>
    <t>управленческие услуги</t>
  </si>
  <si>
    <t>Расходы на оплату труда и отчисления на социальные нужды административно-управленческого персонала, в том числе налоги и сборы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</si>
  <si>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</si>
  <si>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персонала, в том числе налоги и сборы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</si>
  <si>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состав таких систем</t>
  </si>
  <si>
    <t>Служебные командировки</t>
  </si>
  <si>
    <t>Обучение персонала</t>
  </si>
  <si>
    <t>Страхование производственных объектов</t>
  </si>
  <si>
    <t>Прочие административные расходы</t>
  </si>
  <si>
    <t>Расходы на амортизацию непроизводственных активов</t>
  </si>
  <si>
    <t>Расходы по охране объектов и территорий</t>
  </si>
  <si>
    <t>Сбытовые расходы гарантирующих организаций</t>
  </si>
  <si>
    <t>Расходы по сомнительным долгам, в размере не более 2 % НВВ</t>
  </si>
  <si>
    <t>Амортизация</t>
  </si>
  <si>
    <t>Амортизация основных средств и нематериальных активов, относимых к объектам централизованной системы водоснабжения и водоотведения</t>
  </si>
  <si>
    <t>Расходы на арендную плату, лизинговые платежи, концессионную плату</t>
  </si>
  <si>
    <t>Аренда имущества</t>
  </si>
  <si>
    <t>Концессионная плата</t>
  </si>
  <si>
    <t>Лизинговые платежи</t>
  </si>
  <si>
    <t>Расходы, связанные с уплатой налогов и сборов</t>
  </si>
  <si>
    <t>Налог на прибыль</t>
  </si>
  <si>
    <t>Налог на имущество организаций</t>
  </si>
  <si>
    <t>Плата за негативное воздействие на окружающую среду</t>
  </si>
  <si>
    <t>Водный налог и плата за пользование водным объектом </t>
  </si>
  <si>
    <t xml:space="preserve">Земельный налог </t>
  </si>
  <si>
    <t>Транспортный налог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</si>
  <si>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</si>
  <si>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Нормативная прибыль</t>
  </si>
  <si>
    <t>Средства на возврат займов и кредитов и процентов по ним</t>
  </si>
  <si>
    <t>Расходы на капитальные вложения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</si>
  <si>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</si>
  <si>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Другие расходы, не учитываемые в соответствии с Налоговым кодексом  Российской Федерации при определении налоговой базы налога на прибыль</t>
  </si>
  <si>
    <t>Величина нормативной прибыли, определенная в соответствии с пунктом 31 настоящих Методических указаний</t>
  </si>
  <si>
    <t>1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</si>
  <si>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</si>
  <si>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</si>
  <si>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</si>
  <si>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</si>
  <si>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</si>
  <si>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</si>
  <si>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</si>
  <si>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</si>
  <si>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</si>
  <si>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1.2.5</t>
  </si>
  <si>
    <t>1.3</t>
  </si>
  <si>
    <t>1.4</t>
  </si>
  <si>
    <t>1.4.1</t>
  </si>
  <si>
    <t>1.4.2</t>
  </si>
  <si>
    <t>1.5</t>
  </si>
  <si>
    <t>1.6</t>
  </si>
  <si>
    <t>1.7</t>
  </si>
  <si>
    <t>1.7.1</t>
  </si>
  <si>
    <t>1.7.2</t>
  </si>
  <si>
    <t>1.7.3</t>
  </si>
  <si>
    <t>1.7.4</t>
  </si>
  <si>
    <t>2</t>
  </si>
  <si>
    <t>2.1</t>
  </si>
  <si>
    <t>2.2</t>
  </si>
  <si>
    <t>2.3</t>
  </si>
  <si>
    <t>2.3.1</t>
  </si>
  <si>
    <t>2.3.2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</si>
  <si>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</si>
  <si>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</si>
  <si>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</si>
  <si>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</si>
  <si>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</si>
  <si>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</si>
  <si>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</si>
  <si>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</si>
  <si>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</si>
  <si>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</si>
  <si>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3.2.1</t>
  </si>
  <si>
    <t>3.2.2</t>
  </si>
  <si>
    <t>3.3</t>
  </si>
  <si>
    <t>3.4</t>
  </si>
  <si>
    <t>3.5</t>
  </si>
  <si>
    <t>3.6</t>
  </si>
  <si>
    <t>3.7</t>
  </si>
  <si>
    <t>3.7.1</t>
  </si>
  <si>
    <t>3.7.2</t>
  </si>
  <si>
    <t>4</t>
  </si>
  <si>
    <t>4.1</t>
  </si>
  <si>
    <t>5</t>
  </si>
  <si>
    <t>5.1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</si>
  <si>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</si>
  <si>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</si>
  <si>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</si>
  <si>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</si>
  <si>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</si>
  <si>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</si>
  <si>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</si>
  <si>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</si>
  <si>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</si>
  <si>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</si>
  <si>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</si>
  <si>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>7.6</t>
  </si>
  <si>
    <t>7.7</t>
  </si>
  <si>
    <t>8</t>
  </si>
  <si>
    <t>8.1</t>
  </si>
  <si>
    <t>8.2</t>
  </si>
  <si>
    <t>8.3</t>
  </si>
  <si>
    <t>8.4</t>
  </si>
  <si>
    <t>8.5</t>
  </si>
  <si>
    <t xml:space="preserve">Субаренда земельных участков </t>
  </si>
  <si>
    <t>3.1.8</t>
  </si>
  <si>
    <t>3.1.9</t>
  </si>
  <si>
    <t>3.1.10</t>
  </si>
  <si>
    <t>3.1.11</t>
  </si>
  <si>
    <t>бухгалтерские услуги</t>
  </si>
  <si>
    <t>оказание услуг производственных процессов</t>
  </si>
  <si>
    <t>оказания услуг по обслуживанию,хранению и транспортировке товаров</t>
  </si>
  <si>
    <t>3.1.12</t>
  </si>
  <si>
    <t>3.1.13</t>
  </si>
  <si>
    <t>оказания кадровых услуг</t>
  </si>
  <si>
    <t>услуги по приему платежей физических лиц и ведения учета платежей</t>
  </si>
  <si>
    <t>3.1.14</t>
  </si>
  <si>
    <t>агентские вознаграждения за прием платежей осуществляемых по безналичному расчету</t>
  </si>
  <si>
    <t>агентские услуги</t>
  </si>
  <si>
    <t>прочие услуги</t>
  </si>
  <si>
    <t>Индексы роста тарифов по прогнозу (%)</t>
  </si>
  <si>
    <t>10</t>
  </si>
  <si>
    <t>9</t>
  </si>
  <si>
    <t>Индексы роста цен</t>
  </si>
  <si>
    <t>Оплата труда и соц. выплаты</t>
  </si>
  <si>
    <t>Электроэнергия</t>
  </si>
  <si>
    <t>Расчетная предпринимательская прибыль гарантирующей организации, определенная в соответствии с п. 47 (1) постановления Правительства РФ № 406 от 13 мая 2013г.</t>
  </si>
  <si>
    <t>Природный газ</t>
  </si>
  <si>
    <t>уголь энергетический</t>
  </si>
  <si>
    <t>мазут топочный</t>
  </si>
  <si>
    <t>Тепловая энергия</t>
  </si>
  <si>
    <t>Прочие</t>
  </si>
  <si>
    <t>Холодная вода</t>
  </si>
  <si>
    <t>Отчисления на соц нужды</t>
  </si>
  <si>
    <t>Является ли организация плательщиком НДС</t>
  </si>
  <si>
    <t xml:space="preserve">Необходимая валовая выручка </t>
  </si>
  <si>
    <t>Недополученные доходы/расходы прошлых периодов</t>
  </si>
  <si>
    <t>Экономически обоснованные расходы, не учтенные органом регулирования тарифов при установлении тарифов на ее товары (работы, услуги) в прошлом периоде</t>
  </si>
  <si>
    <t>Недополученные доходы прошлых периодов регулирования</t>
  </si>
  <si>
    <t>Расходы, связанные с обслуживанием заемных средств и собственных средств, направляемых на покрытие недостатка средств</t>
  </si>
  <si>
    <t>11</t>
  </si>
  <si>
    <t>11.1</t>
  </si>
  <si>
    <t>11.2</t>
  </si>
  <si>
    <t>11.3</t>
  </si>
  <si>
    <t>Объем водоснабжения (водоотведения)</t>
  </si>
  <si>
    <t>млн. куб. м</t>
  </si>
  <si>
    <t>12</t>
  </si>
  <si>
    <t>руб. куб. м</t>
  </si>
  <si>
    <t>13</t>
  </si>
  <si>
    <t>14</t>
  </si>
  <si>
    <t>Темп роста тарифа</t>
  </si>
  <si>
    <t>%</t>
  </si>
  <si>
    <t>15</t>
  </si>
  <si>
    <t>16</t>
  </si>
  <si>
    <t>Итого НВВ, без учета НДС</t>
  </si>
  <si>
    <t>Итого НВВ, с учетом НДС</t>
  </si>
  <si>
    <t xml:space="preserve">        наименование регулируемого тарифа</t>
  </si>
  <si>
    <t>Расчет экономически обоснованных расходов (недополученных доходов) в разрезе статей затрат, а также расчет необходимой валовой выручки и размера тарифа  ____________________________</t>
  </si>
  <si>
    <t xml:space="preserve">             наименование муниципального образования</t>
  </si>
  <si>
    <t xml:space="preserve">наименование регулируемой организации </t>
  </si>
  <si>
    <t xml:space="preserve">Тариф на водоснабжение (водоотведение), без учета НДС </t>
  </si>
  <si>
    <t>Тариф на водоснабжение (водоотведение),   с учетом НДС</t>
  </si>
  <si>
    <t>17</t>
  </si>
  <si>
    <t>18</t>
  </si>
  <si>
    <t>Обоснование причин на основании которых принято решение об исключении из расчета тарифов экономически необоснованных расходов</t>
  </si>
  <si>
    <r>
      <t xml:space="preserve">на </t>
    </r>
    <r>
      <rPr>
        <b/>
        <u val="single"/>
        <sz val="14"/>
        <color indexed="8"/>
        <rFont val="Times New Roman"/>
        <family val="1"/>
      </rPr>
      <t>питьевую воду (питьевое водоснабжение)</t>
    </r>
  </si>
  <si>
    <t>нет</t>
  </si>
  <si>
    <t>с 01.01.</t>
  </si>
  <si>
    <t>с 01.07.</t>
  </si>
  <si>
    <t>ОБЪЕМ</t>
  </si>
  <si>
    <t>НВВ без учета НДС</t>
  </si>
  <si>
    <t>НВВ с учетом НДС</t>
  </si>
  <si>
    <t>Тариф без учета НДС</t>
  </si>
  <si>
    <t>Тариф с учетом НДС</t>
  </si>
  <si>
    <r>
      <t xml:space="preserve">потребителям </t>
    </r>
    <r>
      <rPr>
        <b/>
        <u val="single"/>
        <sz val="14"/>
        <color indexed="8"/>
        <rFont val="Times New Roman"/>
        <family val="1"/>
      </rPr>
      <t>МО Пылаевский сельсовет Первомайского района на 2016 год</t>
    </r>
  </si>
  <si>
    <t>Индексная модель 2016 год</t>
  </si>
  <si>
    <t>Доп. факторы на 2016 год</t>
  </si>
  <si>
    <t>Предложениеорганизации на очередной 2016 год</t>
  </si>
  <si>
    <t>2016 год</t>
  </si>
  <si>
    <t>рост с 01.07.2016, %</t>
  </si>
  <si>
    <t>Истекший 2015 год</t>
  </si>
  <si>
    <t>Текущий 2016 год</t>
  </si>
  <si>
    <r>
      <t>для ИП Волобуев А.С.</t>
    </r>
    <r>
      <rPr>
        <b/>
        <u val="single"/>
        <sz val="14"/>
        <color indexed="8"/>
        <rFont val="Times New Roman"/>
        <family val="1"/>
      </rPr>
      <t xml:space="preserve"> </t>
    </r>
  </si>
  <si>
    <t>Предложение администрации МО Пылаевский сельсовет</t>
  </si>
  <si>
    <t xml:space="preserve"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 </t>
  </si>
  <si>
    <t xml:space="preserve">2016 год </t>
  </si>
  <si>
    <t xml:space="preserve"> 2016 год</t>
  </si>
  <si>
    <t>Предложение предприятия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</si>
</sst>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justify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69" fontId="18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 wrapText="1"/>
    </xf>
    <xf numFmtId="169" fontId="17" fillId="0" borderId="10" xfId="0" applyNumberFormat="1" applyFont="1" applyFill="1" applyBorder="1" applyAlignment="1">
      <alignment horizontal="center" vertical="center" wrapText="1"/>
    </xf>
    <xf numFmtId="2" fontId="17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8" fillId="33" borderId="10" xfId="0" applyNumberFormat="1" applyFont="1" applyFill="1" applyBorder="1" applyAlignment="1">
      <alignment horizontal="center" vertical="center" wrapText="1"/>
    </xf>
    <xf numFmtId="169" fontId="18" fillId="35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169" fontId="15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169" fontId="17" fillId="33" borderId="10" xfId="0" applyNumberFormat="1" applyFont="1" applyFill="1" applyBorder="1" applyAlignment="1">
      <alignment horizontal="center" vertical="center" wrapText="1"/>
    </xf>
    <xf numFmtId="169" fontId="17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/>
    </xf>
    <xf numFmtId="2" fontId="15" fillId="33" borderId="13" xfId="0" applyNumberFormat="1" applyFont="1" applyFill="1" applyBorder="1" applyAlignment="1">
      <alignment horizontal="center" vertical="center" wrapText="1"/>
    </xf>
    <xf numFmtId="171" fontId="15" fillId="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" fillId="35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9" fontId="15" fillId="33" borderId="10" xfId="0" applyNumberFormat="1" applyFont="1" applyFill="1" applyBorder="1" applyAlignment="1">
      <alignment horizontal="center" vertical="center"/>
    </xf>
    <xf numFmtId="169" fontId="17" fillId="33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0" fontId="24" fillId="0" borderId="0" xfId="0" applyNumberFormat="1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2" fontId="20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2" fontId="17" fillId="36" borderId="10" xfId="0" applyNumberFormat="1" applyFont="1" applyFill="1" applyBorder="1" applyAlignment="1">
      <alignment horizontal="center" vertical="center" wrapText="1"/>
    </xf>
    <xf numFmtId="2" fontId="18" fillId="36" borderId="10" xfId="0" applyNumberFormat="1" applyFont="1" applyFill="1" applyBorder="1" applyAlignment="1">
      <alignment horizontal="center" vertical="center" wrapText="1"/>
    </xf>
    <xf numFmtId="2" fontId="15" fillId="36" borderId="10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172" fontId="15" fillId="36" borderId="10" xfId="0" applyNumberFormat="1" applyFont="1" applyFill="1" applyBorder="1" applyAlignment="1">
      <alignment horizontal="center" vertical="center" wrapText="1"/>
    </xf>
    <xf numFmtId="2" fontId="15" fillId="37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50" zoomScaleNormal="50" zoomScalePageLayoutView="0" workbookViewId="0" topLeftCell="A1">
      <pane ySplit="13" topLeftCell="A25" activePane="bottomLeft" state="frozen"/>
      <selection pane="topLeft" activeCell="A1" sqref="A1"/>
      <selection pane="bottomLeft" activeCell="S29" sqref="S29"/>
    </sheetView>
  </sheetViews>
  <sheetFormatPr defaultColWidth="9.140625" defaultRowHeight="15"/>
  <cols>
    <col min="1" max="1" width="7.00390625" style="15" customWidth="1"/>
    <col min="2" max="2" width="48.57421875" style="0" customWidth="1"/>
    <col min="3" max="3" width="11.57421875" style="0" customWidth="1"/>
    <col min="4" max="4" width="12.421875" style="5" customWidth="1"/>
    <col min="5" max="5" width="10.8515625" style="5" customWidth="1"/>
    <col min="6" max="6" width="14.28125" style="5" customWidth="1"/>
    <col min="7" max="7" width="14.8515625" style="5" customWidth="1"/>
    <col min="8" max="8" width="15.140625" style="5" customWidth="1"/>
    <col min="9" max="10" width="10.7109375" style="0" customWidth="1"/>
    <col min="11" max="11" width="13.57421875" style="0" customWidth="1"/>
    <col min="12" max="12" width="12.7109375" style="0" customWidth="1"/>
    <col min="13" max="13" width="7.7109375" style="8" hidden="1" customWidth="1"/>
    <col min="14" max="14" width="12.00390625" style="0" hidden="1" customWidth="1"/>
    <col min="15" max="15" width="10.7109375" style="0" hidden="1" customWidth="1"/>
    <col min="16" max="16" width="15.28125" style="0" customWidth="1"/>
    <col min="17" max="17" width="13.421875" style="0" hidden="1" customWidth="1"/>
    <col min="18" max="18" width="2.8515625" style="0" hidden="1" customWidth="1"/>
  </cols>
  <sheetData>
    <row r="1" spans="1:8" ht="39" customHeight="1">
      <c r="A1" s="113" t="s">
        <v>197</v>
      </c>
      <c r="B1" s="113"/>
      <c r="C1" s="113"/>
      <c r="D1" s="113"/>
      <c r="E1" s="113"/>
      <c r="F1" s="113"/>
      <c r="G1" s="113"/>
      <c r="H1" s="35"/>
    </row>
    <row r="2" spans="1:8" ht="20.25" customHeight="1">
      <c r="A2" s="113" t="s">
        <v>205</v>
      </c>
      <c r="B2" s="113"/>
      <c r="C2" s="113"/>
      <c r="D2" s="113"/>
      <c r="E2" s="113"/>
      <c r="F2" s="113"/>
      <c r="G2" s="113"/>
      <c r="H2" s="35"/>
    </row>
    <row r="3" spans="1:5" ht="15" customHeight="1">
      <c r="A3" s="35"/>
      <c r="B3" s="103" t="s">
        <v>196</v>
      </c>
      <c r="C3" s="103"/>
      <c r="D3" s="103"/>
      <c r="E3" s="103"/>
    </row>
    <row r="4" spans="1:8" ht="19.5" customHeight="1">
      <c r="A4" s="113" t="s">
        <v>222</v>
      </c>
      <c r="B4" s="113"/>
      <c r="C4" s="113"/>
      <c r="D4" s="113"/>
      <c r="E4" s="113"/>
      <c r="F4" s="113"/>
      <c r="G4" s="113"/>
      <c r="H4" s="35"/>
    </row>
    <row r="5" spans="1:8" ht="12" customHeight="1">
      <c r="A5" s="35"/>
      <c r="B5" s="103" t="s">
        <v>199</v>
      </c>
      <c r="C5" s="103"/>
      <c r="D5" s="103"/>
      <c r="E5" s="36"/>
      <c r="F5" s="35"/>
      <c r="G5" s="35"/>
      <c r="H5" s="35"/>
    </row>
    <row r="6" spans="1:8" ht="22.5" customHeight="1">
      <c r="A6" s="113" t="s">
        <v>214</v>
      </c>
      <c r="B6" s="113"/>
      <c r="C6" s="113"/>
      <c r="D6" s="113"/>
      <c r="E6" s="113"/>
      <c r="F6" s="113"/>
      <c r="G6" s="113"/>
      <c r="H6" s="35"/>
    </row>
    <row r="7" spans="1:8" ht="12" customHeight="1">
      <c r="A7" s="35"/>
      <c r="B7" s="103" t="s">
        <v>198</v>
      </c>
      <c r="C7" s="103"/>
      <c r="D7" s="103"/>
      <c r="E7" s="36"/>
      <c r="F7" s="35"/>
      <c r="G7" s="35"/>
      <c r="H7" s="35"/>
    </row>
    <row r="8" spans="1:8" ht="12" customHeight="1">
      <c r="A8" s="35"/>
      <c r="B8" s="34"/>
      <c r="C8" s="34"/>
      <c r="D8" s="34"/>
      <c r="E8" s="36"/>
      <c r="F8" s="35"/>
      <c r="G8" s="35"/>
      <c r="H8" s="35"/>
    </row>
    <row r="9" spans="1:8" ht="15.75" thickBot="1">
      <c r="A9" s="1"/>
      <c r="B9" s="34"/>
      <c r="C9" s="34"/>
      <c r="D9" s="34"/>
      <c r="E9" s="34"/>
      <c r="F9" s="34"/>
      <c r="G9" s="34"/>
      <c r="H9" s="34"/>
    </row>
    <row r="10" spans="1:18" ht="33" customHeight="1" thickBot="1">
      <c r="A10" s="104" t="s">
        <v>0</v>
      </c>
      <c r="B10" s="104" t="s">
        <v>1</v>
      </c>
      <c r="C10" s="107" t="s">
        <v>2</v>
      </c>
      <c r="D10" s="108" t="s">
        <v>227</v>
      </c>
      <c r="E10" s="109"/>
      <c r="F10" s="109"/>
      <c r="G10" s="109"/>
      <c r="H10" s="110"/>
      <c r="I10" s="108" t="s">
        <v>223</v>
      </c>
      <c r="J10" s="109"/>
      <c r="K10" s="109"/>
      <c r="L10" s="109"/>
      <c r="M10" s="109"/>
      <c r="N10" s="109"/>
      <c r="O10" s="109"/>
      <c r="P10" s="111"/>
      <c r="Q10" s="92" t="s">
        <v>217</v>
      </c>
      <c r="R10" s="95" t="s">
        <v>204</v>
      </c>
    </row>
    <row r="11" spans="1:18" ht="42.75" customHeight="1">
      <c r="A11" s="105"/>
      <c r="B11" s="105"/>
      <c r="C11" s="105"/>
      <c r="D11" s="98" t="s">
        <v>220</v>
      </c>
      <c r="E11" s="97"/>
      <c r="F11" s="97" t="s">
        <v>221</v>
      </c>
      <c r="G11" s="97"/>
      <c r="H11" s="94" t="s">
        <v>225</v>
      </c>
      <c r="I11" s="100" t="s">
        <v>220</v>
      </c>
      <c r="J11" s="98"/>
      <c r="K11" s="97" t="s">
        <v>221</v>
      </c>
      <c r="L11" s="97"/>
      <c r="M11" s="101" t="s">
        <v>160</v>
      </c>
      <c r="N11" s="96" t="s">
        <v>215</v>
      </c>
      <c r="O11" s="96" t="s">
        <v>216</v>
      </c>
      <c r="P11" s="112" t="s">
        <v>226</v>
      </c>
      <c r="Q11" s="93"/>
      <c r="R11" s="96"/>
    </row>
    <row r="12" spans="1:18" ht="32.25" customHeight="1">
      <c r="A12" s="106"/>
      <c r="B12" s="106"/>
      <c r="C12" s="106"/>
      <c r="D12" s="11" t="s">
        <v>3</v>
      </c>
      <c r="E12" s="7" t="s">
        <v>4</v>
      </c>
      <c r="F12" s="7" t="s">
        <v>3</v>
      </c>
      <c r="G12" s="6" t="s">
        <v>5</v>
      </c>
      <c r="H12" s="99"/>
      <c r="I12" s="7" t="s">
        <v>3</v>
      </c>
      <c r="J12" s="7" t="s">
        <v>4</v>
      </c>
      <c r="K12" s="7" t="s">
        <v>3</v>
      </c>
      <c r="L12" s="6" t="s">
        <v>5</v>
      </c>
      <c r="M12" s="102"/>
      <c r="N12" s="97"/>
      <c r="O12" s="97"/>
      <c r="P12" s="112"/>
      <c r="Q12" s="94"/>
      <c r="R12" s="97"/>
    </row>
    <row r="13" spans="1:18" ht="14.25">
      <c r="A13" s="2">
        <v>1</v>
      </c>
      <c r="B13" s="2">
        <v>2</v>
      </c>
      <c r="C13" s="2">
        <v>3</v>
      </c>
      <c r="D13" s="7">
        <v>4</v>
      </c>
      <c r="E13" s="7">
        <v>5</v>
      </c>
      <c r="F13" s="7">
        <v>6</v>
      </c>
      <c r="G13" s="6">
        <v>7</v>
      </c>
      <c r="H13" s="12">
        <v>8</v>
      </c>
      <c r="I13" s="7">
        <v>9</v>
      </c>
      <c r="J13" s="7">
        <v>10</v>
      </c>
      <c r="K13" s="7">
        <v>11</v>
      </c>
      <c r="L13" s="6">
        <v>12</v>
      </c>
      <c r="M13" s="6">
        <v>13</v>
      </c>
      <c r="N13" s="6">
        <v>14</v>
      </c>
      <c r="O13" s="6">
        <v>15</v>
      </c>
      <c r="P13" s="85">
        <v>16</v>
      </c>
      <c r="Q13" s="12">
        <v>17</v>
      </c>
      <c r="R13" s="6">
        <v>18</v>
      </c>
    </row>
    <row r="14" spans="1:18" ht="22.5" customHeight="1">
      <c r="A14" s="18" t="s">
        <v>74</v>
      </c>
      <c r="B14" s="19" t="s">
        <v>6</v>
      </c>
      <c r="C14" s="16" t="s">
        <v>7</v>
      </c>
      <c r="D14" s="42">
        <f aca="true" t="shared" si="0" ref="D14:L14">D15+D19+D25+D26+D29+D30+D31</f>
        <v>0</v>
      </c>
      <c r="E14" s="42">
        <f t="shared" si="0"/>
        <v>0</v>
      </c>
      <c r="F14" s="42">
        <f t="shared" si="0"/>
        <v>131.44</v>
      </c>
      <c r="G14" s="42">
        <f t="shared" si="0"/>
        <v>131.44</v>
      </c>
      <c r="H14" s="43">
        <f t="shared" si="0"/>
        <v>131.44</v>
      </c>
      <c r="I14" s="42">
        <f t="shared" si="0"/>
        <v>0</v>
      </c>
      <c r="J14" s="42">
        <f t="shared" si="0"/>
        <v>0</v>
      </c>
      <c r="K14" s="42">
        <f t="shared" si="0"/>
        <v>131.44</v>
      </c>
      <c r="L14" s="42">
        <f t="shared" si="0"/>
        <v>131.44</v>
      </c>
      <c r="M14" s="44"/>
      <c r="N14" s="42">
        <f>N15+N19+N25+N26+N29+N30+N31</f>
        <v>131.44</v>
      </c>
      <c r="O14" s="42"/>
      <c r="P14" s="86">
        <f>P15+P19+P25+P26+P29+P30+P31</f>
        <v>131.44</v>
      </c>
      <c r="Q14" s="45">
        <f>Q15+Q19+Q25+Q26+Q29+Q30+Q31</f>
        <v>131.44</v>
      </c>
      <c r="R14" s="46"/>
    </row>
    <row r="15" spans="1:18" ht="30.75">
      <c r="A15" s="20" t="s">
        <v>75</v>
      </c>
      <c r="B15" s="21" t="s">
        <v>8</v>
      </c>
      <c r="C15" s="3" t="s">
        <v>7</v>
      </c>
      <c r="D15" s="47">
        <f>SUM(D16:D18)</f>
        <v>0</v>
      </c>
      <c r="E15" s="47">
        <f>SUM(E16:E18)</f>
        <v>0</v>
      </c>
      <c r="F15" s="47">
        <f>SUM(F16:F18)</f>
        <v>0</v>
      </c>
      <c r="G15" s="47">
        <f>SUM(G16:G18)</f>
        <v>0</v>
      </c>
      <c r="H15" s="48">
        <f>H16+H17+H18</f>
        <v>0</v>
      </c>
      <c r="I15" s="47">
        <f aca="true" t="shared" si="1" ref="I15:L18">D15</f>
        <v>0</v>
      </c>
      <c r="J15" s="47">
        <f t="shared" si="1"/>
        <v>0</v>
      </c>
      <c r="K15" s="47">
        <f>SUM(K16:K18)</f>
        <v>0</v>
      </c>
      <c r="L15" s="47">
        <f>SUM(L16:L18)</f>
        <v>0</v>
      </c>
      <c r="M15" s="49"/>
      <c r="N15" s="47">
        <f>N16+N17+N18</f>
        <v>0</v>
      </c>
      <c r="O15" s="47"/>
      <c r="P15" s="87">
        <f>P16+P17+P18</f>
        <v>0</v>
      </c>
      <c r="Q15" s="39">
        <f>Q16+Q17+Q18</f>
        <v>0</v>
      </c>
      <c r="R15" s="46"/>
    </row>
    <row r="16" spans="1:18" ht="21" customHeight="1">
      <c r="A16" s="20" t="s">
        <v>76</v>
      </c>
      <c r="B16" s="21" t="s">
        <v>9</v>
      </c>
      <c r="C16" s="3" t="s">
        <v>7</v>
      </c>
      <c r="D16" s="47"/>
      <c r="E16" s="40"/>
      <c r="F16" s="47"/>
      <c r="G16" s="40"/>
      <c r="H16" s="48"/>
      <c r="I16" s="47">
        <f t="shared" si="1"/>
        <v>0</v>
      </c>
      <c r="J16" s="47">
        <f t="shared" si="1"/>
        <v>0</v>
      </c>
      <c r="K16" s="47">
        <f t="shared" si="1"/>
        <v>0</v>
      </c>
      <c r="L16" s="40">
        <f t="shared" si="1"/>
        <v>0</v>
      </c>
      <c r="M16" s="41">
        <f>C111</f>
        <v>1</v>
      </c>
      <c r="N16" s="40">
        <f>K16*M16</f>
        <v>0</v>
      </c>
      <c r="O16" s="40"/>
      <c r="P16" s="87">
        <f>N16+O16</f>
        <v>0</v>
      </c>
      <c r="Q16" s="39">
        <f>P16</f>
        <v>0</v>
      </c>
      <c r="R16" s="46"/>
    </row>
    <row r="17" spans="1:18" ht="21" customHeight="1">
      <c r="A17" s="20" t="s">
        <v>77</v>
      </c>
      <c r="B17" s="21" t="s">
        <v>10</v>
      </c>
      <c r="C17" s="3" t="s">
        <v>7</v>
      </c>
      <c r="D17" s="47"/>
      <c r="E17" s="40"/>
      <c r="F17" s="47"/>
      <c r="G17" s="40"/>
      <c r="H17" s="48"/>
      <c r="I17" s="47">
        <f t="shared" si="1"/>
        <v>0</v>
      </c>
      <c r="J17" s="47">
        <f t="shared" si="1"/>
        <v>0</v>
      </c>
      <c r="K17" s="47">
        <f t="shared" si="1"/>
        <v>0</v>
      </c>
      <c r="L17" s="40">
        <f t="shared" si="1"/>
        <v>0</v>
      </c>
      <c r="M17" s="41">
        <f>C111</f>
        <v>1</v>
      </c>
      <c r="N17" s="40">
        <f>K17*M17</f>
        <v>0</v>
      </c>
      <c r="O17" s="40"/>
      <c r="P17" s="87">
        <f>N17+O17</f>
        <v>0</v>
      </c>
      <c r="Q17" s="39">
        <f>P17</f>
        <v>0</v>
      </c>
      <c r="R17" s="46"/>
    </row>
    <row r="18" spans="1:18" ht="24.75" customHeight="1">
      <c r="A18" s="20" t="s">
        <v>78</v>
      </c>
      <c r="B18" s="21" t="s">
        <v>11</v>
      </c>
      <c r="C18" s="3" t="s">
        <v>7</v>
      </c>
      <c r="D18" s="47"/>
      <c r="E18" s="40"/>
      <c r="F18" s="47"/>
      <c r="G18" s="40"/>
      <c r="H18" s="48"/>
      <c r="I18" s="47">
        <f t="shared" si="1"/>
        <v>0</v>
      </c>
      <c r="J18" s="47">
        <f t="shared" si="1"/>
        <v>0</v>
      </c>
      <c r="K18" s="47">
        <f t="shared" si="1"/>
        <v>0</v>
      </c>
      <c r="L18" s="40">
        <f t="shared" si="1"/>
        <v>0</v>
      </c>
      <c r="M18" s="41">
        <f>C111</f>
        <v>1</v>
      </c>
      <c r="N18" s="40">
        <f>K18*M18</f>
        <v>0</v>
      </c>
      <c r="O18" s="40"/>
      <c r="P18" s="87">
        <f>N18+O18</f>
        <v>0</v>
      </c>
      <c r="Q18" s="39">
        <f>P18</f>
        <v>0</v>
      </c>
      <c r="R18" s="46"/>
    </row>
    <row r="19" spans="1:18" ht="30.75">
      <c r="A19" s="20" t="s">
        <v>79</v>
      </c>
      <c r="B19" s="21" t="s">
        <v>12</v>
      </c>
      <c r="C19" s="3" t="s">
        <v>7</v>
      </c>
      <c r="D19" s="49">
        <f>SUM(D20:D24)</f>
        <v>0</v>
      </c>
      <c r="E19" s="49">
        <f>SUM(E20:E24)</f>
        <v>0</v>
      </c>
      <c r="F19" s="49">
        <f>SUM(F20:F24)</f>
        <v>67.17</v>
      </c>
      <c r="G19" s="49">
        <f>SUM(G20:G24)</f>
        <v>67.17</v>
      </c>
      <c r="H19" s="50">
        <f>H20+H21+H22+H23+H24</f>
        <v>67.17</v>
      </c>
      <c r="I19" s="47">
        <f>SUM(I20:I24)</f>
        <v>0</v>
      </c>
      <c r="J19" s="47">
        <f>SUM(J20:J24)</f>
        <v>0</v>
      </c>
      <c r="K19" s="47">
        <f>SUM(K20:K24)</f>
        <v>67.17</v>
      </c>
      <c r="L19" s="47">
        <f>SUM(L20:L24)</f>
        <v>67.17</v>
      </c>
      <c r="M19" s="49"/>
      <c r="N19" s="47">
        <f>N20+N21+N22+N23+N24</f>
        <v>67.17</v>
      </c>
      <c r="O19" s="47"/>
      <c r="P19" s="87">
        <f>P20+P21+P22+P23+P24</f>
        <v>67.17</v>
      </c>
      <c r="Q19" s="39">
        <f>Q20+Q21+Q22+Q23+Q24</f>
        <v>67.17</v>
      </c>
      <c r="R19" s="46"/>
    </row>
    <row r="20" spans="1:18" ht="18">
      <c r="A20" s="20" t="s">
        <v>80</v>
      </c>
      <c r="B20" s="21" t="s">
        <v>13</v>
      </c>
      <c r="C20" s="3" t="s">
        <v>7</v>
      </c>
      <c r="D20" s="49"/>
      <c r="E20" s="41"/>
      <c r="F20" s="49">
        <v>67.17</v>
      </c>
      <c r="G20" s="41">
        <f>F20</f>
        <v>67.17</v>
      </c>
      <c r="H20" s="50">
        <f>F20</f>
        <v>67.17</v>
      </c>
      <c r="I20" s="47"/>
      <c r="J20" s="40"/>
      <c r="K20" s="47">
        <v>67.17</v>
      </c>
      <c r="L20" s="40">
        <f>K20</f>
        <v>67.17</v>
      </c>
      <c r="M20" s="41">
        <f>C106</f>
        <v>1</v>
      </c>
      <c r="N20" s="40">
        <f aca="true" t="shared" si="2" ref="N20:N25">K20*M20</f>
        <v>67.17</v>
      </c>
      <c r="O20" s="40"/>
      <c r="P20" s="87">
        <f aca="true" t="shared" si="3" ref="P20:P25">N20+O20</f>
        <v>67.17</v>
      </c>
      <c r="Q20" s="73">
        <f aca="true" t="shared" si="4" ref="Q20:Q25">P20</f>
        <v>67.17</v>
      </c>
      <c r="R20" s="46"/>
    </row>
    <row r="21" spans="1:18" ht="18">
      <c r="A21" s="20" t="s">
        <v>81</v>
      </c>
      <c r="B21" s="21" t="s">
        <v>14</v>
      </c>
      <c r="C21" s="3" t="s">
        <v>7</v>
      </c>
      <c r="D21" s="47"/>
      <c r="E21" s="40"/>
      <c r="F21" s="47"/>
      <c r="G21" s="40"/>
      <c r="H21" s="48"/>
      <c r="I21" s="47">
        <f aca="true" t="shared" si="5" ref="I21:L25">D21</f>
        <v>0</v>
      </c>
      <c r="J21" s="40">
        <f t="shared" si="5"/>
        <v>0</v>
      </c>
      <c r="K21" s="47">
        <f t="shared" si="5"/>
        <v>0</v>
      </c>
      <c r="L21" s="40">
        <f t="shared" si="5"/>
        <v>0</v>
      </c>
      <c r="M21" s="41">
        <f>C110</f>
        <v>1</v>
      </c>
      <c r="N21" s="40">
        <f t="shared" si="2"/>
        <v>0</v>
      </c>
      <c r="O21" s="40"/>
      <c r="P21" s="87">
        <f t="shared" si="3"/>
        <v>0</v>
      </c>
      <c r="Q21" s="39">
        <f t="shared" si="4"/>
        <v>0</v>
      </c>
      <c r="R21" s="46"/>
    </row>
    <row r="22" spans="1:18" ht="18">
      <c r="A22" s="20" t="s">
        <v>82</v>
      </c>
      <c r="B22" s="21" t="s">
        <v>15</v>
      </c>
      <c r="C22" s="3" t="s">
        <v>7</v>
      </c>
      <c r="D22" s="47"/>
      <c r="E22" s="40"/>
      <c r="F22" s="47"/>
      <c r="G22" s="40"/>
      <c r="H22" s="48"/>
      <c r="I22" s="47">
        <f t="shared" si="5"/>
        <v>0</v>
      </c>
      <c r="J22" s="40">
        <f t="shared" si="5"/>
        <v>0</v>
      </c>
      <c r="K22" s="47">
        <f t="shared" si="5"/>
        <v>0</v>
      </c>
      <c r="L22" s="40">
        <f t="shared" si="5"/>
        <v>0</v>
      </c>
      <c r="M22" s="41"/>
      <c r="N22" s="40">
        <f t="shared" si="2"/>
        <v>0</v>
      </c>
      <c r="O22" s="40"/>
      <c r="P22" s="87">
        <f t="shared" si="3"/>
        <v>0</v>
      </c>
      <c r="Q22" s="39">
        <f t="shared" si="4"/>
        <v>0</v>
      </c>
      <c r="R22" s="46"/>
    </row>
    <row r="23" spans="1:18" ht="18">
      <c r="A23" s="20" t="s">
        <v>83</v>
      </c>
      <c r="B23" s="21" t="s">
        <v>16</v>
      </c>
      <c r="C23" s="3" t="s">
        <v>7</v>
      </c>
      <c r="D23" s="47"/>
      <c r="E23" s="40"/>
      <c r="F23" s="47"/>
      <c r="G23" s="40"/>
      <c r="H23" s="48"/>
      <c r="I23" s="47">
        <f t="shared" si="5"/>
        <v>0</v>
      </c>
      <c r="J23" s="40">
        <f t="shared" si="5"/>
        <v>0</v>
      </c>
      <c r="K23" s="47">
        <f t="shared" si="5"/>
        <v>0</v>
      </c>
      <c r="L23" s="40">
        <f t="shared" si="5"/>
        <v>0</v>
      </c>
      <c r="M23" s="51"/>
      <c r="N23" s="40">
        <f t="shared" si="2"/>
        <v>0</v>
      </c>
      <c r="O23" s="40"/>
      <c r="P23" s="87">
        <f t="shared" si="3"/>
        <v>0</v>
      </c>
      <c r="Q23" s="39">
        <f t="shared" si="4"/>
        <v>0</v>
      </c>
      <c r="R23" s="46"/>
    </row>
    <row r="24" spans="1:18" ht="18">
      <c r="A24" s="20" t="s">
        <v>84</v>
      </c>
      <c r="B24" s="21" t="s">
        <v>17</v>
      </c>
      <c r="C24" s="3" t="s">
        <v>7</v>
      </c>
      <c r="D24" s="47"/>
      <c r="E24" s="40"/>
      <c r="F24" s="47"/>
      <c r="G24" s="40"/>
      <c r="H24" s="48"/>
      <c r="I24" s="47">
        <f t="shared" si="5"/>
        <v>0</v>
      </c>
      <c r="J24" s="40">
        <f t="shared" si="5"/>
        <v>0</v>
      </c>
      <c r="K24" s="47">
        <f t="shared" si="5"/>
        <v>0</v>
      </c>
      <c r="L24" s="40">
        <f t="shared" si="5"/>
        <v>0</v>
      </c>
      <c r="M24" s="41"/>
      <c r="N24" s="40">
        <f t="shared" si="2"/>
        <v>0</v>
      </c>
      <c r="O24" s="40"/>
      <c r="P24" s="87">
        <f t="shared" si="3"/>
        <v>0</v>
      </c>
      <c r="Q24" s="39">
        <f t="shared" si="4"/>
        <v>0</v>
      </c>
      <c r="R24" s="46"/>
    </row>
    <row r="25" spans="1:18" s="5" customFormat="1" ht="82.5" customHeight="1">
      <c r="A25" s="22" t="s">
        <v>85</v>
      </c>
      <c r="B25" s="23" t="s">
        <v>18</v>
      </c>
      <c r="C25" s="7" t="s">
        <v>7</v>
      </c>
      <c r="D25" s="47"/>
      <c r="E25" s="40"/>
      <c r="F25" s="47"/>
      <c r="G25" s="40"/>
      <c r="H25" s="48"/>
      <c r="I25" s="47">
        <f t="shared" si="5"/>
        <v>0</v>
      </c>
      <c r="J25" s="47">
        <f t="shared" si="5"/>
        <v>0</v>
      </c>
      <c r="K25" s="47">
        <f t="shared" si="5"/>
        <v>0</v>
      </c>
      <c r="L25" s="47">
        <f t="shared" si="5"/>
        <v>0</v>
      </c>
      <c r="M25" s="41">
        <f>C111</f>
        <v>1</v>
      </c>
      <c r="N25" s="40">
        <f t="shared" si="2"/>
        <v>0</v>
      </c>
      <c r="O25" s="40"/>
      <c r="P25" s="87">
        <f t="shared" si="3"/>
        <v>0</v>
      </c>
      <c r="Q25" s="39">
        <f t="shared" si="4"/>
        <v>0</v>
      </c>
      <c r="R25" s="52"/>
    </row>
    <row r="26" spans="1:18" ht="64.5" customHeight="1">
      <c r="A26" s="20" t="s">
        <v>86</v>
      </c>
      <c r="B26" s="21" t="s">
        <v>19</v>
      </c>
      <c r="C26" s="3" t="s">
        <v>7</v>
      </c>
      <c r="D26" s="49">
        <f aca="true" t="shared" si="6" ref="D26:L26">D27+D28</f>
        <v>0</v>
      </c>
      <c r="E26" s="49">
        <f t="shared" si="6"/>
        <v>0</v>
      </c>
      <c r="F26" s="49">
        <f t="shared" si="6"/>
        <v>57.19</v>
      </c>
      <c r="G26" s="49">
        <f t="shared" si="6"/>
        <v>57.19</v>
      </c>
      <c r="H26" s="50">
        <f t="shared" si="6"/>
        <v>57.19</v>
      </c>
      <c r="I26" s="47">
        <f t="shared" si="6"/>
        <v>0</v>
      </c>
      <c r="J26" s="47">
        <f t="shared" si="6"/>
        <v>0</v>
      </c>
      <c r="K26" s="47">
        <f t="shared" si="6"/>
        <v>57.19</v>
      </c>
      <c r="L26" s="47">
        <f t="shared" si="6"/>
        <v>57.19</v>
      </c>
      <c r="M26" s="49">
        <f>C105</f>
        <v>1</v>
      </c>
      <c r="N26" s="47">
        <f>N27+N28</f>
        <v>57.19</v>
      </c>
      <c r="O26" s="47"/>
      <c r="P26" s="87">
        <f>P27+P28</f>
        <v>57.19</v>
      </c>
      <c r="Q26" s="39">
        <f>Q27+Q28</f>
        <v>57.19</v>
      </c>
      <c r="R26" s="46"/>
    </row>
    <row r="27" spans="1:18" ht="30.75">
      <c r="A27" s="20" t="s">
        <v>87</v>
      </c>
      <c r="B27" s="21" t="s">
        <v>20</v>
      </c>
      <c r="C27" s="3" t="s">
        <v>7</v>
      </c>
      <c r="D27" s="49"/>
      <c r="E27" s="41"/>
      <c r="F27" s="49">
        <v>45</v>
      </c>
      <c r="G27" s="41">
        <f>F27</f>
        <v>45</v>
      </c>
      <c r="H27" s="50">
        <f>F27</f>
        <v>45</v>
      </c>
      <c r="I27" s="47"/>
      <c r="J27" s="47"/>
      <c r="K27" s="47">
        <v>45</v>
      </c>
      <c r="L27" s="47">
        <f>K27</f>
        <v>45</v>
      </c>
      <c r="M27" s="41">
        <f>C105</f>
        <v>1</v>
      </c>
      <c r="N27" s="40">
        <f>K27*M27</f>
        <v>45</v>
      </c>
      <c r="O27" s="40"/>
      <c r="P27" s="87">
        <f>N27+O27</f>
        <v>45</v>
      </c>
      <c r="Q27" s="73">
        <f>P27</f>
        <v>45</v>
      </c>
      <c r="R27" s="46"/>
    </row>
    <row r="28" spans="1:19" ht="46.5">
      <c r="A28" s="20" t="s">
        <v>88</v>
      </c>
      <c r="B28" s="21" t="s">
        <v>21</v>
      </c>
      <c r="C28" s="3" t="s">
        <v>7</v>
      </c>
      <c r="D28" s="49"/>
      <c r="E28" s="41"/>
      <c r="F28" s="49">
        <v>12.19</v>
      </c>
      <c r="G28" s="41">
        <f>F28</f>
        <v>12.19</v>
      </c>
      <c r="H28" s="50">
        <f>F28</f>
        <v>12.19</v>
      </c>
      <c r="I28" s="47"/>
      <c r="J28" s="47"/>
      <c r="K28" s="47">
        <v>12.19</v>
      </c>
      <c r="L28" s="47">
        <f>K28</f>
        <v>12.19</v>
      </c>
      <c r="M28" s="41">
        <f>C105</f>
        <v>1</v>
      </c>
      <c r="N28" s="40">
        <f>K28*M28</f>
        <v>12.19</v>
      </c>
      <c r="O28" s="40"/>
      <c r="P28" s="87">
        <f>N28+O28</f>
        <v>12.19</v>
      </c>
      <c r="Q28" s="73">
        <f>P28</f>
        <v>12.19</v>
      </c>
      <c r="R28" s="46"/>
      <c r="S28" s="84"/>
    </row>
    <row r="29" spans="1:18" s="5" customFormat="1" ht="30.75">
      <c r="A29" s="22" t="s">
        <v>89</v>
      </c>
      <c r="B29" s="23" t="s">
        <v>22</v>
      </c>
      <c r="C29" s="7" t="s">
        <v>7</v>
      </c>
      <c r="D29" s="47"/>
      <c r="E29" s="40"/>
      <c r="F29" s="47"/>
      <c r="G29" s="40"/>
      <c r="H29" s="48"/>
      <c r="I29" s="47">
        <f aca="true" t="shared" si="7" ref="I29:L30">D29</f>
        <v>0</v>
      </c>
      <c r="J29" s="47">
        <f t="shared" si="7"/>
        <v>0</v>
      </c>
      <c r="K29" s="47">
        <f t="shared" si="7"/>
        <v>0</v>
      </c>
      <c r="L29" s="47">
        <f t="shared" si="7"/>
        <v>0</v>
      </c>
      <c r="M29" s="41">
        <f>C111</f>
        <v>1</v>
      </c>
      <c r="N29" s="40">
        <f>K29*M29</f>
        <v>0</v>
      </c>
      <c r="O29" s="40"/>
      <c r="P29" s="87">
        <f>N29+O29</f>
        <v>0</v>
      </c>
      <c r="Q29" s="39">
        <f>P29</f>
        <v>0</v>
      </c>
      <c r="R29" s="52"/>
    </row>
    <row r="30" spans="1:18" s="5" customFormat="1" ht="18.75" customHeight="1">
      <c r="A30" s="22" t="s">
        <v>90</v>
      </c>
      <c r="B30" s="23" t="s">
        <v>23</v>
      </c>
      <c r="C30" s="7" t="s">
        <v>7</v>
      </c>
      <c r="D30" s="47"/>
      <c r="E30" s="40"/>
      <c r="F30" s="47">
        <v>7.08</v>
      </c>
      <c r="G30" s="40">
        <f>F30</f>
        <v>7.08</v>
      </c>
      <c r="H30" s="48">
        <f>F30</f>
        <v>7.08</v>
      </c>
      <c r="I30" s="47">
        <f t="shared" si="7"/>
        <v>0</v>
      </c>
      <c r="J30" s="47">
        <f t="shared" si="7"/>
        <v>0</v>
      </c>
      <c r="K30" s="47">
        <v>7.08</v>
      </c>
      <c r="L30" s="47">
        <f>K30</f>
        <v>7.08</v>
      </c>
      <c r="M30" s="41">
        <f>C111</f>
        <v>1</v>
      </c>
      <c r="N30" s="40">
        <f>K30*M30</f>
        <v>7.08</v>
      </c>
      <c r="O30" s="40"/>
      <c r="P30" s="87">
        <f>N30+O30</f>
        <v>7.08</v>
      </c>
      <c r="Q30" s="39">
        <f>P30</f>
        <v>7.08</v>
      </c>
      <c r="R30" s="52"/>
    </row>
    <row r="31" spans="1:18" ht="22.5" customHeight="1">
      <c r="A31" s="20" t="s">
        <v>91</v>
      </c>
      <c r="B31" s="21" t="s">
        <v>24</v>
      </c>
      <c r="C31" s="3" t="s">
        <v>7</v>
      </c>
      <c r="D31" s="47">
        <f aca="true" t="shared" si="8" ref="D31:L31">D32+D33+D34+D35</f>
        <v>0</v>
      </c>
      <c r="E31" s="47">
        <f t="shared" si="8"/>
        <v>0</v>
      </c>
      <c r="F31" s="47">
        <f t="shared" si="8"/>
        <v>0</v>
      </c>
      <c r="G31" s="47">
        <f t="shared" si="8"/>
        <v>0</v>
      </c>
      <c r="H31" s="48">
        <f t="shared" si="8"/>
        <v>0</v>
      </c>
      <c r="I31" s="47">
        <f t="shared" si="8"/>
        <v>0</v>
      </c>
      <c r="J31" s="47">
        <f t="shared" si="8"/>
        <v>0</v>
      </c>
      <c r="K31" s="47">
        <f t="shared" si="8"/>
        <v>0</v>
      </c>
      <c r="L31" s="47">
        <f t="shared" si="8"/>
        <v>0</v>
      </c>
      <c r="M31" s="49">
        <f>C111</f>
        <v>1</v>
      </c>
      <c r="N31" s="47">
        <f>N32+N33+N34+N35</f>
        <v>0</v>
      </c>
      <c r="O31" s="47"/>
      <c r="P31" s="87">
        <f>P32+P33+P34+P35</f>
        <v>0</v>
      </c>
      <c r="Q31" s="39">
        <f>Q32+Q33+Q34+Q35</f>
        <v>0</v>
      </c>
      <c r="R31" s="46"/>
    </row>
    <row r="32" spans="1:18" ht="18">
      <c r="A32" s="20" t="s">
        <v>92</v>
      </c>
      <c r="B32" s="21" t="s">
        <v>25</v>
      </c>
      <c r="C32" s="3"/>
      <c r="D32" s="47"/>
      <c r="E32" s="40"/>
      <c r="F32" s="47"/>
      <c r="G32" s="40"/>
      <c r="H32" s="48"/>
      <c r="I32" s="47">
        <f aca="true" t="shared" si="9" ref="I32:L35">D32</f>
        <v>0</v>
      </c>
      <c r="J32" s="47">
        <f t="shared" si="9"/>
        <v>0</v>
      </c>
      <c r="K32" s="47">
        <f t="shared" si="9"/>
        <v>0</v>
      </c>
      <c r="L32" s="47">
        <f t="shared" si="9"/>
        <v>0</v>
      </c>
      <c r="M32" s="41">
        <f>C111</f>
        <v>1</v>
      </c>
      <c r="N32" s="40">
        <f>K32*M32</f>
        <v>0</v>
      </c>
      <c r="O32" s="40"/>
      <c r="P32" s="87">
        <f>N32+O32</f>
        <v>0</v>
      </c>
      <c r="Q32" s="39">
        <f>P32</f>
        <v>0</v>
      </c>
      <c r="R32" s="46"/>
    </row>
    <row r="33" spans="1:18" ht="18">
      <c r="A33" s="20" t="s">
        <v>93</v>
      </c>
      <c r="B33" s="21" t="s">
        <v>26</v>
      </c>
      <c r="C33" s="3"/>
      <c r="D33" s="47"/>
      <c r="E33" s="40"/>
      <c r="F33" s="47"/>
      <c r="G33" s="40"/>
      <c r="H33" s="48"/>
      <c r="I33" s="47">
        <f t="shared" si="9"/>
        <v>0</v>
      </c>
      <c r="J33" s="47">
        <f t="shared" si="9"/>
        <v>0</v>
      </c>
      <c r="K33" s="47">
        <f t="shared" si="9"/>
        <v>0</v>
      </c>
      <c r="L33" s="47">
        <f t="shared" si="9"/>
        <v>0</v>
      </c>
      <c r="M33" s="41">
        <v>1</v>
      </c>
      <c r="N33" s="40">
        <f>K33*M33</f>
        <v>0</v>
      </c>
      <c r="O33" s="40"/>
      <c r="P33" s="87">
        <f>N33+O33</f>
        <v>0</v>
      </c>
      <c r="Q33" s="39">
        <f>P33</f>
        <v>0</v>
      </c>
      <c r="R33" s="46"/>
    </row>
    <row r="34" spans="1:18" ht="21" customHeight="1">
      <c r="A34" s="20" t="s">
        <v>94</v>
      </c>
      <c r="B34" s="21" t="s">
        <v>27</v>
      </c>
      <c r="C34" s="3"/>
      <c r="D34" s="49"/>
      <c r="E34" s="41"/>
      <c r="F34" s="49"/>
      <c r="G34" s="41"/>
      <c r="H34" s="50"/>
      <c r="I34" s="47"/>
      <c r="J34" s="47"/>
      <c r="K34" s="47"/>
      <c r="L34" s="47">
        <f>K34</f>
        <v>0</v>
      </c>
      <c r="M34" s="41">
        <f>C111</f>
        <v>1</v>
      </c>
      <c r="N34" s="40">
        <f>K34*M34</f>
        <v>0</v>
      </c>
      <c r="O34" s="40"/>
      <c r="P34" s="87">
        <f>N34+O34</f>
        <v>0</v>
      </c>
      <c r="Q34" s="39">
        <f>P34</f>
        <v>0</v>
      </c>
      <c r="R34" s="46"/>
    </row>
    <row r="35" spans="1:18" ht="30.75">
      <c r="A35" s="20" t="s">
        <v>95</v>
      </c>
      <c r="B35" s="21" t="s">
        <v>28</v>
      </c>
      <c r="C35" s="3"/>
      <c r="D35" s="47"/>
      <c r="E35" s="40"/>
      <c r="F35" s="47"/>
      <c r="G35" s="40"/>
      <c r="H35" s="48"/>
      <c r="I35" s="47">
        <f t="shared" si="9"/>
        <v>0</v>
      </c>
      <c r="J35" s="47">
        <f t="shared" si="9"/>
        <v>0</v>
      </c>
      <c r="K35" s="47">
        <f t="shared" si="9"/>
        <v>0</v>
      </c>
      <c r="L35" s="47">
        <f t="shared" si="9"/>
        <v>0</v>
      </c>
      <c r="M35" s="41">
        <f>C111</f>
        <v>1</v>
      </c>
      <c r="N35" s="40">
        <f>K35*M35</f>
        <v>0</v>
      </c>
      <c r="O35" s="40"/>
      <c r="P35" s="87">
        <f>N35+O35</f>
        <v>0</v>
      </c>
      <c r="Q35" s="39">
        <f>P35</f>
        <v>0</v>
      </c>
      <c r="R35" s="46"/>
    </row>
    <row r="36" spans="1:18" s="5" customFormat="1" ht="21" customHeight="1">
      <c r="A36" s="24" t="s">
        <v>96</v>
      </c>
      <c r="B36" s="25" t="s">
        <v>29</v>
      </c>
      <c r="C36" s="17" t="s">
        <v>7</v>
      </c>
      <c r="D36" s="42">
        <f aca="true" t="shared" si="10" ref="D36:L36">D37+D38+D39</f>
        <v>0</v>
      </c>
      <c r="E36" s="42">
        <f t="shared" si="10"/>
        <v>0</v>
      </c>
      <c r="F36" s="42">
        <f t="shared" si="10"/>
        <v>11.77</v>
      </c>
      <c r="G36" s="42">
        <f t="shared" si="10"/>
        <v>11.77</v>
      </c>
      <c r="H36" s="43">
        <f t="shared" si="10"/>
        <v>11.77</v>
      </c>
      <c r="I36" s="42">
        <f t="shared" si="10"/>
        <v>0</v>
      </c>
      <c r="J36" s="42">
        <f t="shared" si="10"/>
        <v>0</v>
      </c>
      <c r="K36" s="42">
        <f t="shared" si="10"/>
        <v>11.77</v>
      </c>
      <c r="L36" s="42">
        <f t="shared" si="10"/>
        <v>11.77</v>
      </c>
      <c r="M36" s="44"/>
      <c r="N36" s="42">
        <f>N37+N38+N39</f>
        <v>11.77</v>
      </c>
      <c r="O36" s="42"/>
      <c r="P36" s="86">
        <f>P37+P38+P39</f>
        <v>11.77</v>
      </c>
      <c r="Q36" s="45">
        <f>Q37+Q38+Q39</f>
        <v>11.77</v>
      </c>
      <c r="R36" s="52"/>
    </row>
    <row r="37" spans="1:18" ht="50.25" customHeight="1">
      <c r="A37" s="20" t="s">
        <v>97</v>
      </c>
      <c r="B37" s="21" t="s">
        <v>30</v>
      </c>
      <c r="C37" s="3" t="s">
        <v>7</v>
      </c>
      <c r="D37" s="53"/>
      <c r="E37" s="53"/>
      <c r="F37" s="47">
        <v>11.77</v>
      </c>
      <c r="G37" s="40">
        <f>F37</f>
        <v>11.77</v>
      </c>
      <c r="H37" s="48">
        <f>F37</f>
        <v>11.77</v>
      </c>
      <c r="I37" s="53"/>
      <c r="J37" s="53">
        <v>0</v>
      </c>
      <c r="K37" s="53">
        <v>11.77</v>
      </c>
      <c r="L37" s="53">
        <f>K37</f>
        <v>11.77</v>
      </c>
      <c r="M37" s="41">
        <f>C111</f>
        <v>1</v>
      </c>
      <c r="N37" s="40">
        <f>K37*M37</f>
        <v>11.77</v>
      </c>
      <c r="O37" s="40"/>
      <c r="P37" s="87">
        <f>N37+O37</f>
        <v>11.77</v>
      </c>
      <c r="Q37" s="39">
        <f>P37</f>
        <v>11.77</v>
      </c>
      <c r="R37" s="46"/>
    </row>
    <row r="38" spans="1:18" ht="63.75" customHeight="1" hidden="1">
      <c r="A38" s="20" t="s">
        <v>98</v>
      </c>
      <c r="B38" s="21" t="s">
        <v>31</v>
      </c>
      <c r="C38" s="4" t="s">
        <v>7</v>
      </c>
      <c r="D38" s="54"/>
      <c r="E38" s="55"/>
      <c r="F38" s="54"/>
      <c r="G38" s="55"/>
      <c r="H38" s="56"/>
      <c r="I38" s="53">
        <f>D38</f>
        <v>0</v>
      </c>
      <c r="J38" s="53">
        <f>E38</f>
        <v>0</v>
      </c>
      <c r="K38" s="53">
        <f>F38</f>
        <v>0</v>
      </c>
      <c r="L38" s="53">
        <f>G38</f>
        <v>0</v>
      </c>
      <c r="M38" s="57">
        <f>C111</f>
        <v>1</v>
      </c>
      <c r="N38" s="40">
        <f>K38*M38</f>
        <v>0</v>
      </c>
      <c r="O38" s="55"/>
      <c r="P38" s="87">
        <f>N38+O38</f>
        <v>0</v>
      </c>
      <c r="Q38" s="39">
        <f>P38</f>
        <v>0</v>
      </c>
      <c r="R38" s="46"/>
    </row>
    <row r="39" spans="1:18" ht="46.5" hidden="1">
      <c r="A39" s="20" t="s">
        <v>99</v>
      </c>
      <c r="B39" s="21" t="s">
        <v>32</v>
      </c>
      <c r="C39" s="4" t="s">
        <v>7</v>
      </c>
      <c r="D39" s="47">
        <f aca="true" t="shared" si="11" ref="D39:L39">D40+D41</f>
        <v>0</v>
      </c>
      <c r="E39" s="47">
        <f t="shared" si="11"/>
        <v>0</v>
      </c>
      <c r="F39" s="47">
        <f t="shared" si="11"/>
        <v>0</v>
      </c>
      <c r="G39" s="47">
        <f t="shared" si="11"/>
        <v>0</v>
      </c>
      <c r="H39" s="48">
        <f t="shared" si="11"/>
        <v>0</v>
      </c>
      <c r="I39" s="47">
        <f t="shared" si="11"/>
        <v>0</v>
      </c>
      <c r="J39" s="47">
        <f t="shared" si="11"/>
        <v>0</v>
      </c>
      <c r="K39" s="47">
        <f t="shared" si="11"/>
        <v>0</v>
      </c>
      <c r="L39" s="47">
        <f t="shared" si="11"/>
        <v>0</v>
      </c>
      <c r="M39" s="49">
        <f>C105</f>
        <v>1</v>
      </c>
      <c r="N39" s="47">
        <f>N40+N41</f>
        <v>0</v>
      </c>
      <c r="O39" s="47"/>
      <c r="P39" s="87">
        <f>P40+P41</f>
        <v>0</v>
      </c>
      <c r="Q39" s="39">
        <f>Q40+Q41</f>
        <v>0</v>
      </c>
      <c r="R39" s="46"/>
    </row>
    <row r="40" spans="1:18" ht="18" hidden="1">
      <c r="A40" s="20" t="s">
        <v>100</v>
      </c>
      <c r="B40" s="21" t="s">
        <v>33</v>
      </c>
      <c r="C40" s="3" t="s">
        <v>7</v>
      </c>
      <c r="D40" s="47"/>
      <c r="E40" s="40"/>
      <c r="F40" s="47"/>
      <c r="G40" s="47"/>
      <c r="H40" s="48"/>
      <c r="I40" s="47">
        <f aca="true" t="shared" si="12" ref="I40:L41">D40</f>
        <v>0</v>
      </c>
      <c r="J40" s="47">
        <f t="shared" si="12"/>
        <v>0</v>
      </c>
      <c r="K40" s="47">
        <f t="shared" si="12"/>
        <v>0</v>
      </c>
      <c r="L40" s="47">
        <f t="shared" si="12"/>
        <v>0</v>
      </c>
      <c r="M40" s="49">
        <f>C105</f>
        <v>1</v>
      </c>
      <c r="N40" s="47">
        <f>K40*M40</f>
        <v>0</v>
      </c>
      <c r="O40" s="47"/>
      <c r="P40" s="87">
        <f>N40+O40</f>
        <v>0</v>
      </c>
      <c r="Q40" s="39">
        <f>P40</f>
        <v>0</v>
      </c>
      <c r="R40" s="46"/>
    </row>
    <row r="41" spans="1:18" ht="36" customHeight="1" hidden="1">
      <c r="A41" s="20" t="s">
        <v>101</v>
      </c>
      <c r="B41" s="21" t="s">
        <v>34</v>
      </c>
      <c r="C41" s="3" t="s">
        <v>7</v>
      </c>
      <c r="D41" s="47"/>
      <c r="E41" s="40"/>
      <c r="F41" s="47"/>
      <c r="G41" s="47"/>
      <c r="H41" s="48"/>
      <c r="I41" s="47">
        <f t="shared" si="12"/>
        <v>0</v>
      </c>
      <c r="J41" s="47">
        <f t="shared" si="12"/>
        <v>0</v>
      </c>
      <c r="K41" s="47">
        <f t="shared" si="12"/>
        <v>0</v>
      </c>
      <c r="L41" s="47">
        <f t="shared" si="12"/>
        <v>0</v>
      </c>
      <c r="M41" s="49">
        <f>C105</f>
        <v>1</v>
      </c>
      <c r="N41" s="47">
        <f>K41*M41</f>
        <v>0</v>
      </c>
      <c r="O41" s="47"/>
      <c r="P41" s="87">
        <f>N41+O41</f>
        <v>0</v>
      </c>
      <c r="Q41" s="39">
        <f>P41</f>
        <v>0</v>
      </c>
      <c r="R41" s="46"/>
    </row>
    <row r="42" spans="1:18" ht="21" customHeight="1">
      <c r="A42" s="18" t="s">
        <v>102</v>
      </c>
      <c r="B42" s="19" t="s">
        <v>35</v>
      </c>
      <c r="C42" s="16" t="s">
        <v>7</v>
      </c>
      <c r="D42" s="42">
        <f aca="true" t="shared" si="13" ref="D42:L42">D43+D58+D61+D62+D63+D64+D65</f>
        <v>0</v>
      </c>
      <c r="E42" s="42">
        <f t="shared" si="13"/>
        <v>0</v>
      </c>
      <c r="F42" s="42">
        <f t="shared" si="13"/>
        <v>185.13</v>
      </c>
      <c r="G42" s="42">
        <f t="shared" si="13"/>
        <v>185.13</v>
      </c>
      <c r="H42" s="43">
        <f t="shared" si="13"/>
        <v>185.13</v>
      </c>
      <c r="I42" s="42">
        <f t="shared" si="13"/>
        <v>0</v>
      </c>
      <c r="J42" s="42">
        <f t="shared" si="13"/>
        <v>0</v>
      </c>
      <c r="K42" s="42">
        <f t="shared" si="13"/>
        <v>185.13</v>
      </c>
      <c r="L42" s="42">
        <f t="shared" si="13"/>
        <v>185.13</v>
      </c>
      <c r="M42" s="44"/>
      <c r="N42" s="42">
        <f>N43+N58+N61+N62+N63+N64+N65</f>
        <v>185.13</v>
      </c>
      <c r="O42" s="42"/>
      <c r="P42" s="86">
        <f>P43+P58+P61+P62+P63+P64+P65</f>
        <v>185.13</v>
      </c>
      <c r="Q42" s="45">
        <f>Q43+Q58+Q61+Q62+Q63+Q64+Q65</f>
        <v>185.13</v>
      </c>
      <c r="R42" s="46"/>
    </row>
    <row r="43" spans="1:18" ht="77.25" customHeight="1">
      <c r="A43" s="20" t="s">
        <v>103</v>
      </c>
      <c r="B43" s="21" t="s">
        <v>224</v>
      </c>
      <c r="C43" s="3" t="s">
        <v>7</v>
      </c>
      <c r="D43" s="47"/>
      <c r="E43" s="47"/>
      <c r="F43" s="47">
        <f>F44+F45+F46+F47+F48+F49+F50+F51+F52+F53+F54+F55+F56+F57</f>
        <v>13.54</v>
      </c>
      <c r="G43" s="47">
        <f>F43</f>
        <v>13.54</v>
      </c>
      <c r="H43" s="48">
        <f>F43</f>
        <v>13.54</v>
      </c>
      <c r="I43" s="47"/>
      <c r="J43" s="47">
        <f>SUM(J44:J57)</f>
        <v>0</v>
      </c>
      <c r="K43" s="47">
        <f>K44+K45+K46+K47+K48+K49+K50+K51+K52+K53+K54+K55+K56+K57</f>
        <v>13.54</v>
      </c>
      <c r="L43" s="47">
        <f>K43</f>
        <v>13.54</v>
      </c>
      <c r="M43" s="49">
        <f>C111</f>
        <v>1</v>
      </c>
      <c r="N43" s="47">
        <f>K43</f>
        <v>13.54</v>
      </c>
      <c r="O43" s="47"/>
      <c r="P43" s="87">
        <f>N43</f>
        <v>13.54</v>
      </c>
      <c r="Q43" s="39">
        <f>P43</f>
        <v>13.54</v>
      </c>
      <c r="R43" s="46"/>
    </row>
    <row r="44" spans="1:18" ht="18" customHeight="1" hidden="1">
      <c r="A44" s="20" t="s">
        <v>104</v>
      </c>
      <c r="B44" s="21" t="s">
        <v>36</v>
      </c>
      <c r="C44" s="3" t="s">
        <v>7</v>
      </c>
      <c r="D44" s="47"/>
      <c r="E44" s="40"/>
      <c r="F44" s="47"/>
      <c r="G44" s="40"/>
      <c r="H44" s="48"/>
      <c r="I44" s="47">
        <f aca="true" t="shared" si="14" ref="I44:L56">D44</f>
        <v>0</v>
      </c>
      <c r="J44" s="47">
        <f t="shared" si="14"/>
        <v>0</v>
      </c>
      <c r="K44" s="47">
        <f t="shared" si="14"/>
        <v>0</v>
      </c>
      <c r="L44" s="47">
        <f t="shared" si="14"/>
        <v>0</v>
      </c>
      <c r="M44" s="41">
        <f>C111</f>
        <v>1</v>
      </c>
      <c r="N44" s="40">
        <f aca="true" t="shared" si="15" ref="N44:N57">K44*M44</f>
        <v>0</v>
      </c>
      <c r="O44" s="40"/>
      <c r="P44" s="87">
        <f aca="true" t="shared" si="16" ref="P44:P57">N44+O44</f>
        <v>0</v>
      </c>
      <c r="Q44" s="39">
        <f aca="true" t="shared" si="17" ref="Q44:Q57">P44</f>
        <v>0</v>
      </c>
      <c r="R44" s="46"/>
    </row>
    <row r="45" spans="1:18" ht="18" customHeight="1" hidden="1">
      <c r="A45" s="20" t="s">
        <v>105</v>
      </c>
      <c r="B45" s="21" t="s">
        <v>37</v>
      </c>
      <c r="C45" s="3" t="s">
        <v>7</v>
      </c>
      <c r="D45" s="47"/>
      <c r="E45" s="40"/>
      <c r="F45" s="47"/>
      <c r="G45" s="40"/>
      <c r="H45" s="48"/>
      <c r="I45" s="47">
        <f t="shared" si="14"/>
        <v>0</v>
      </c>
      <c r="J45" s="47">
        <f t="shared" si="14"/>
        <v>0</v>
      </c>
      <c r="K45" s="47">
        <f t="shared" si="14"/>
        <v>0</v>
      </c>
      <c r="L45" s="47">
        <f t="shared" si="14"/>
        <v>0</v>
      </c>
      <c r="M45" s="41">
        <f>C111</f>
        <v>1</v>
      </c>
      <c r="N45" s="40">
        <f t="shared" si="15"/>
        <v>0</v>
      </c>
      <c r="O45" s="40"/>
      <c r="P45" s="87">
        <f t="shared" si="16"/>
        <v>0</v>
      </c>
      <c r="Q45" s="39">
        <f t="shared" si="17"/>
        <v>0</v>
      </c>
      <c r="R45" s="46"/>
    </row>
    <row r="46" spans="1:18" ht="18" customHeight="1" hidden="1">
      <c r="A46" s="20" t="s">
        <v>106</v>
      </c>
      <c r="B46" s="21" t="s">
        <v>38</v>
      </c>
      <c r="C46" s="3" t="s">
        <v>7</v>
      </c>
      <c r="D46" s="47"/>
      <c r="E46" s="40"/>
      <c r="F46" s="47"/>
      <c r="G46" s="40"/>
      <c r="H46" s="48"/>
      <c r="I46" s="47">
        <f t="shared" si="14"/>
        <v>0</v>
      </c>
      <c r="J46" s="47">
        <f t="shared" si="14"/>
        <v>0</v>
      </c>
      <c r="K46" s="47">
        <f t="shared" si="14"/>
        <v>0</v>
      </c>
      <c r="L46" s="47">
        <f t="shared" si="14"/>
        <v>0</v>
      </c>
      <c r="M46" s="41">
        <f>C111</f>
        <v>1</v>
      </c>
      <c r="N46" s="40">
        <f t="shared" si="15"/>
        <v>0</v>
      </c>
      <c r="O46" s="40"/>
      <c r="P46" s="87">
        <f t="shared" si="16"/>
        <v>0</v>
      </c>
      <c r="Q46" s="39">
        <f t="shared" si="17"/>
        <v>0</v>
      </c>
      <c r="R46" s="46"/>
    </row>
    <row r="47" spans="1:18" ht="18" customHeight="1" hidden="1">
      <c r="A47" s="20" t="s">
        <v>107</v>
      </c>
      <c r="B47" s="21" t="s">
        <v>39</v>
      </c>
      <c r="C47" s="3" t="s">
        <v>7</v>
      </c>
      <c r="D47" s="47"/>
      <c r="E47" s="40"/>
      <c r="F47" s="47"/>
      <c r="G47" s="40"/>
      <c r="H47" s="48"/>
      <c r="I47" s="47">
        <f t="shared" si="14"/>
        <v>0</v>
      </c>
      <c r="J47" s="47">
        <f t="shared" si="14"/>
        <v>0</v>
      </c>
      <c r="K47" s="47">
        <f t="shared" si="14"/>
        <v>0</v>
      </c>
      <c r="L47" s="47">
        <f t="shared" si="14"/>
        <v>0</v>
      </c>
      <c r="M47" s="41">
        <f aca="true" t="shared" si="18" ref="M47:M57">$C$111</f>
        <v>1</v>
      </c>
      <c r="N47" s="40">
        <f t="shared" si="15"/>
        <v>0</v>
      </c>
      <c r="O47" s="40"/>
      <c r="P47" s="87">
        <f t="shared" si="16"/>
        <v>0</v>
      </c>
      <c r="Q47" s="39">
        <f t="shared" si="17"/>
        <v>0</v>
      </c>
      <c r="R47" s="46"/>
    </row>
    <row r="48" spans="1:18" ht="30.75" hidden="1">
      <c r="A48" s="20" t="s">
        <v>108</v>
      </c>
      <c r="B48" s="21" t="s">
        <v>40</v>
      </c>
      <c r="C48" s="3" t="s">
        <v>7</v>
      </c>
      <c r="D48" s="58"/>
      <c r="E48" s="58"/>
      <c r="F48" s="58"/>
      <c r="G48" s="40"/>
      <c r="H48" s="48"/>
      <c r="I48" s="47">
        <f t="shared" si="14"/>
        <v>0</v>
      </c>
      <c r="J48" s="47">
        <f t="shared" si="14"/>
        <v>0</v>
      </c>
      <c r="K48" s="47">
        <f t="shared" si="14"/>
        <v>0</v>
      </c>
      <c r="L48" s="47">
        <f t="shared" si="14"/>
        <v>0</v>
      </c>
      <c r="M48" s="41">
        <f t="shared" si="18"/>
        <v>1</v>
      </c>
      <c r="N48" s="40">
        <f t="shared" si="15"/>
        <v>0</v>
      </c>
      <c r="O48" s="40"/>
      <c r="P48" s="87">
        <f t="shared" si="16"/>
        <v>0</v>
      </c>
      <c r="Q48" s="39">
        <f t="shared" si="17"/>
        <v>0</v>
      </c>
      <c r="R48" s="46"/>
    </row>
    <row r="49" spans="1:18" ht="18" hidden="1">
      <c r="A49" s="20" t="s">
        <v>109</v>
      </c>
      <c r="B49" s="21" t="s">
        <v>149</v>
      </c>
      <c r="C49" s="3" t="s">
        <v>7</v>
      </c>
      <c r="D49" s="47"/>
      <c r="E49" s="40"/>
      <c r="F49" s="47"/>
      <c r="G49" s="40"/>
      <c r="H49" s="48"/>
      <c r="I49" s="47">
        <f t="shared" si="14"/>
        <v>0</v>
      </c>
      <c r="J49" s="47">
        <f t="shared" si="14"/>
        <v>0</v>
      </c>
      <c r="K49" s="47">
        <f t="shared" si="14"/>
        <v>0</v>
      </c>
      <c r="L49" s="47">
        <f t="shared" si="14"/>
        <v>0</v>
      </c>
      <c r="M49" s="41">
        <f t="shared" si="18"/>
        <v>1</v>
      </c>
      <c r="N49" s="40">
        <f t="shared" si="15"/>
        <v>0</v>
      </c>
      <c r="O49" s="40"/>
      <c r="P49" s="87">
        <f t="shared" si="16"/>
        <v>0</v>
      </c>
      <c r="Q49" s="39">
        <f t="shared" si="17"/>
        <v>0</v>
      </c>
      <c r="R49" s="46"/>
    </row>
    <row r="50" spans="1:18" ht="22.5" customHeight="1" hidden="1">
      <c r="A50" s="20" t="s">
        <v>110</v>
      </c>
      <c r="B50" s="21" t="s">
        <v>150</v>
      </c>
      <c r="C50" s="3" t="s">
        <v>7</v>
      </c>
      <c r="D50" s="47"/>
      <c r="E50" s="40"/>
      <c r="F50" s="47"/>
      <c r="G50" s="40"/>
      <c r="H50" s="48"/>
      <c r="I50" s="47">
        <f t="shared" si="14"/>
        <v>0</v>
      </c>
      <c r="J50" s="47">
        <f t="shared" si="14"/>
        <v>0</v>
      </c>
      <c r="K50" s="47">
        <f t="shared" si="14"/>
        <v>0</v>
      </c>
      <c r="L50" s="47">
        <f t="shared" si="14"/>
        <v>0</v>
      </c>
      <c r="M50" s="41">
        <f t="shared" si="18"/>
        <v>1</v>
      </c>
      <c r="N50" s="40">
        <f t="shared" si="15"/>
        <v>0</v>
      </c>
      <c r="O50" s="40"/>
      <c r="P50" s="87">
        <f t="shared" si="16"/>
        <v>0</v>
      </c>
      <c r="Q50" s="39">
        <f t="shared" si="17"/>
        <v>0</v>
      </c>
      <c r="R50" s="46"/>
    </row>
    <row r="51" spans="1:18" ht="31.5" customHeight="1" hidden="1">
      <c r="A51" s="20" t="s">
        <v>145</v>
      </c>
      <c r="B51" s="21" t="s">
        <v>151</v>
      </c>
      <c r="C51" s="3" t="s">
        <v>7</v>
      </c>
      <c r="D51" s="47"/>
      <c r="E51" s="40"/>
      <c r="F51" s="47"/>
      <c r="G51" s="40"/>
      <c r="H51" s="48"/>
      <c r="I51" s="47">
        <f t="shared" si="14"/>
        <v>0</v>
      </c>
      <c r="J51" s="47">
        <f t="shared" si="14"/>
        <v>0</v>
      </c>
      <c r="K51" s="47">
        <f t="shared" si="14"/>
        <v>0</v>
      </c>
      <c r="L51" s="47">
        <f t="shared" si="14"/>
        <v>0</v>
      </c>
      <c r="M51" s="41">
        <f t="shared" si="18"/>
        <v>1</v>
      </c>
      <c r="N51" s="40">
        <f t="shared" si="15"/>
        <v>0</v>
      </c>
      <c r="O51" s="40"/>
      <c r="P51" s="87">
        <f t="shared" si="16"/>
        <v>0</v>
      </c>
      <c r="Q51" s="39">
        <f t="shared" si="17"/>
        <v>0</v>
      </c>
      <c r="R51" s="46"/>
    </row>
    <row r="52" spans="1:18" ht="18.75" customHeight="1" hidden="1">
      <c r="A52" s="20" t="s">
        <v>146</v>
      </c>
      <c r="B52" s="21" t="s">
        <v>154</v>
      </c>
      <c r="C52" s="3" t="s">
        <v>7</v>
      </c>
      <c r="D52" s="47"/>
      <c r="E52" s="40"/>
      <c r="F52" s="47"/>
      <c r="G52" s="40"/>
      <c r="H52" s="48"/>
      <c r="I52" s="47">
        <f t="shared" si="14"/>
        <v>0</v>
      </c>
      <c r="J52" s="47">
        <f t="shared" si="14"/>
        <v>0</v>
      </c>
      <c r="K52" s="47">
        <f t="shared" si="14"/>
        <v>0</v>
      </c>
      <c r="L52" s="47">
        <f t="shared" si="14"/>
        <v>0</v>
      </c>
      <c r="M52" s="41">
        <f t="shared" si="18"/>
        <v>1</v>
      </c>
      <c r="N52" s="40">
        <f t="shared" si="15"/>
        <v>0</v>
      </c>
      <c r="O52" s="40"/>
      <c r="P52" s="87">
        <f t="shared" si="16"/>
        <v>0</v>
      </c>
      <c r="Q52" s="39">
        <f t="shared" si="17"/>
        <v>0</v>
      </c>
      <c r="R52" s="46"/>
    </row>
    <row r="53" spans="1:18" ht="30" customHeight="1">
      <c r="A53" s="20" t="s">
        <v>147</v>
      </c>
      <c r="B53" s="21" t="s">
        <v>155</v>
      </c>
      <c r="C53" s="3" t="s">
        <v>7</v>
      </c>
      <c r="D53" s="47"/>
      <c r="E53" s="40"/>
      <c r="F53" s="47">
        <v>13.54</v>
      </c>
      <c r="G53" s="40">
        <f>F53</f>
        <v>13.54</v>
      </c>
      <c r="H53" s="48">
        <f>F53</f>
        <v>13.54</v>
      </c>
      <c r="I53" s="47">
        <f t="shared" si="14"/>
        <v>0</v>
      </c>
      <c r="J53" s="47">
        <f t="shared" si="14"/>
        <v>0</v>
      </c>
      <c r="K53" s="47">
        <v>13.54</v>
      </c>
      <c r="L53" s="47">
        <f>K53</f>
        <v>13.54</v>
      </c>
      <c r="M53" s="41">
        <f t="shared" si="18"/>
        <v>1</v>
      </c>
      <c r="N53" s="40">
        <f t="shared" si="15"/>
        <v>13.54</v>
      </c>
      <c r="O53" s="40"/>
      <c r="P53" s="87">
        <f t="shared" si="16"/>
        <v>13.54</v>
      </c>
      <c r="Q53" s="39">
        <f t="shared" si="17"/>
        <v>13.54</v>
      </c>
      <c r="R53" s="46"/>
    </row>
    <row r="54" spans="1:18" ht="21" customHeight="1" hidden="1">
      <c r="A54" s="20" t="s">
        <v>148</v>
      </c>
      <c r="B54" s="21" t="s">
        <v>41</v>
      </c>
      <c r="C54" s="3" t="s">
        <v>7</v>
      </c>
      <c r="D54" s="47"/>
      <c r="E54" s="40"/>
      <c r="F54" s="47"/>
      <c r="G54" s="40"/>
      <c r="H54" s="48"/>
      <c r="I54" s="47">
        <f t="shared" si="14"/>
        <v>0</v>
      </c>
      <c r="J54" s="47">
        <f t="shared" si="14"/>
        <v>0</v>
      </c>
      <c r="K54" s="47">
        <f t="shared" si="14"/>
        <v>0</v>
      </c>
      <c r="L54" s="47">
        <f t="shared" si="14"/>
        <v>0</v>
      </c>
      <c r="M54" s="41">
        <f t="shared" si="18"/>
        <v>1</v>
      </c>
      <c r="N54" s="40">
        <f t="shared" si="15"/>
        <v>0</v>
      </c>
      <c r="O54" s="40"/>
      <c r="P54" s="87">
        <f t="shared" si="16"/>
        <v>0</v>
      </c>
      <c r="Q54" s="39">
        <f t="shared" si="17"/>
        <v>0</v>
      </c>
      <c r="R54" s="46"/>
    </row>
    <row r="55" spans="1:18" ht="39" customHeight="1" hidden="1">
      <c r="A55" s="20" t="s">
        <v>152</v>
      </c>
      <c r="B55" s="21" t="s">
        <v>157</v>
      </c>
      <c r="C55" s="3" t="s">
        <v>7</v>
      </c>
      <c r="D55" s="47"/>
      <c r="E55" s="40"/>
      <c r="F55" s="47"/>
      <c r="G55" s="40"/>
      <c r="H55" s="48"/>
      <c r="I55" s="47">
        <f t="shared" si="14"/>
        <v>0</v>
      </c>
      <c r="J55" s="47">
        <f t="shared" si="14"/>
        <v>0</v>
      </c>
      <c r="K55" s="47">
        <f t="shared" si="14"/>
        <v>0</v>
      </c>
      <c r="L55" s="47">
        <f t="shared" si="14"/>
        <v>0</v>
      </c>
      <c r="M55" s="41">
        <f t="shared" si="18"/>
        <v>1</v>
      </c>
      <c r="N55" s="40">
        <f t="shared" si="15"/>
        <v>0</v>
      </c>
      <c r="O55" s="40"/>
      <c r="P55" s="87">
        <f t="shared" si="16"/>
        <v>0</v>
      </c>
      <c r="Q55" s="39">
        <f t="shared" si="17"/>
        <v>0</v>
      </c>
      <c r="R55" s="46"/>
    </row>
    <row r="56" spans="1:18" ht="18.75" customHeight="1" hidden="1">
      <c r="A56" s="20" t="s">
        <v>153</v>
      </c>
      <c r="B56" s="21" t="s">
        <v>158</v>
      </c>
      <c r="C56" s="3" t="s">
        <v>7</v>
      </c>
      <c r="D56" s="47"/>
      <c r="E56" s="40"/>
      <c r="F56" s="47"/>
      <c r="G56" s="40"/>
      <c r="H56" s="48"/>
      <c r="I56" s="47">
        <f t="shared" si="14"/>
        <v>0</v>
      </c>
      <c r="J56" s="47">
        <f t="shared" si="14"/>
        <v>0</v>
      </c>
      <c r="K56" s="47">
        <f t="shared" si="14"/>
        <v>0</v>
      </c>
      <c r="L56" s="47">
        <f t="shared" si="14"/>
        <v>0</v>
      </c>
      <c r="M56" s="41">
        <f t="shared" si="18"/>
        <v>1</v>
      </c>
      <c r="N56" s="40">
        <f t="shared" si="15"/>
        <v>0</v>
      </c>
      <c r="O56" s="40"/>
      <c r="P56" s="87">
        <f t="shared" si="16"/>
        <v>0</v>
      </c>
      <c r="Q56" s="39">
        <f t="shared" si="17"/>
        <v>0</v>
      </c>
      <c r="R56" s="46"/>
    </row>
    <row r="57" spans="1:18" ht="18.75" customHeight="1" hidden="1">
      <c r="A57" s="20" t="s">
        <v>156</v>
      </c>
      <c r="B57" s="21" t="s">
        <v>159</v>
      </c>
      <c r="C57" s="3" t="s">
        <v>7</v>
      </c>
      <c r="D57" s="49"/>
      <c r="E57" s="41"/>
      <c r="F57" s="49"/>
      <c r="G57" s="41"/>
      <c r="H57" s="50"/>
      <c r="I57" s="47"/>
      <c r="J57" s="47"/>
      <c r="K57" s="47"/>
      <c r="L57" s="47">
        <f>K57</f>
        <v>0</v>
      </c>
      <c r="M57" s="41">
        <f t="shared" si="18"/>
        <v>1</v>
      </c>
      <c r="N57" s="40">
        <f t="shared" si="15"/>
        <v>0</v>
      </c>
      <c r="O57" s="40"/>
      <c r="P57" s="87">
        <f t="shared" si="16"/>
        <v>0</v>
      </c>
      <c r="Q57" s="39">
        <f t="shared" si="17"/>
        <v>0</v>
      </c>
      <c r="R57" s="46"/>
    </row>
    <row r="58" spans="1:18" ht="66.75" customHeight="1">
      <c r="A58" s="20" t="s">
        <v>111</v>
      </c>
      <c r="B58" s="21" t="s">
        <v>42</v>
      </c>
      <c r="C58" s="3" t="s">
        <v>7</v>
      </c>
      <c r="D58" s="47">
        <f aca="true" t="shared" si="19" ref="D58:L58">D59+D60</f>
        <v>0</v>
      </c>
      <c r="E58" s="47">
        <f t="shared" si="19"/>
        <v>0</v>
      </c>
      <c r="F58" s="47">
        <f t="shared" si="19"/>
        <v>171.59</v>
      </c>
      <c r="G58" s="47">
        <f t="shared" si="19"/>
        <v>171.59</v>
      </c>
      <c r="H58" s="48">
        <f t="shared" si="19"/>
        <v>171.59</v>
      </c>
      <c r="I58" s="47">
        <f t="shared" si="19"/>
        <v>0</v>
      </c>
      <c r="J58" s="47">
        <f t="shared" si="19"/>
        <v>0</v>
      </c>
      <c r="K58" s="47">
        <f t="shared" si="19"/>
        <v>171.59</v>
      </c>
      <c r="L58" s="47">
        <f t="shared" si="19"/>
        <v>171.59</v>
      </c>
      <c r="M58" s="49">
        <f>$C$105</f>
        <v>1</v>
      </c>
      <c r="N58" s="47">
        <f>N59+N60</f>
        <v>171.59</v>
      </c>
      <c r="O58" s="47"/>
      <c r="P58" s="87">
        <f>P59+P60</f>
        <v>171.59</v>
      </c>
      <c r="Q58" s="39">
        <f>Q59+Q60</f>
        <v>171.59</v>
      </c>
      <c r="R58" s="46"/>
    </row>
    <row r="59" spans="1:18" ht="33.75" customHeight="1">
      <c r="A59" s="20" t="s">
        <v>112</v>
      </c>
      <c r="B59" s="21" t="s">
        <v>43</v>
      </c>
      <c r="C59" s="3" t="s">
        <v>7</v>
      </c>
      <c r="D59" s="49"/>
      <c r="E59" s="41"/>
      <c r="F59" s="47">
        <v>135</v>
      </c>
      <c r="G59" s="40">
        <f>F59</f>
        <v>135</v>
      </c>
      <c r="H59" s="48">
        <f>F59</f>
        <v>135</v>
      </c>
      <c r="I59" s="47"/>
      <c r="J59" s="47"/>
      <c r="K59" s="47">
        <v>135</v>
      </c>
      <c r="L59" s="47">
        <f>K59</f>
        <v>135</v>
      </c>
      <c r="M59" s="49">
        <f>$C$105</f>
        <v>1</v>
      </c>
      <c r="N59" s="40">
        <f aca="true" t="shared" si="20" ref="N59:N64">K59*M59</f>
        <v>135</v>
      </c>
      <c r="O59" s="40"/>
      <c r="P59" s="87">
        <f aca="true" t="shared" si="21" ref="P59:P64">N59+O59</f>
        <v>135</v>
      </c>
      <c r="Q59" s="39">
        <f aca="true" t="shared" si="22" ref="Q59:Q64">P59</f>
        <v>135</v>
      </c>
      <c r="R59" s="46"/>
    </row>
    <row r="60" spans="1:19" ht="47.25" customHeight="1">
      <c r="A60" s="20" t="s">
        <v>113</v>
      </c>
      <c r="B60" s="21" t="s">
        <v>44</v>
      </c>
      <c r="C60" s="3" t="s">
        <v>7</v>
      </c>
      <c r="D60" s="49"/>
      <c r="E60" s="41"/>
      <c r="F60" s="47">
        <v>36.59</v>
      </c>
      <c r="G60" s="40">
        <f>F60</f>
        <v>36.59</v>
      </c>
      <c r="H60" s="48">
        <f>F60</f>
        <v>36.59</v>
      </c>
      <c r="I60" s="47"/>
      <c r="J60" s="47"/>
      <c r="K60" s="47">
        <v>36.59</v>
      </c>
      <c r="L60" s="47">
        <f>K60</f>
        <v>36.59</v>
      </c>
      <c r="M60" s="49">
        <f>$C$105</f>
        <v>1</v>
      </c>
      <c r="N60" s="40">
        <f t="shared" si="20"/>
        <v>36.59</v>
      </c>
      <c r="O60" s="40"/>
      <c r="P60" s="87">
        <f t="shared" si="21"/>
        <v>36.59</v>
      </c>
      <c r="Q60" s="39">
        <f t="shared" si="22"/>
        <v>36.59</v>
      </c>
      <c r="R60" s="46"/>
      <c r="S60" s="84"/>
    </row>
    <row r="61" spans="1:18" s="5" customFormat="1" ht="78.75" customHeight="1" hidden="1">
      <c r="A61" s="22" t="s">
        <v>114</v>
      </c>
      <c r="B61" s="23" t="s">
        <v>45</v>
      </c>
      <c r="C61" s="7" t="s">
        <v>7</v>
      </c>
      <c r="D61" s="47"/>
      <c r="E61" s="40"/>
      <c r="F61" s="47"/>
      <c r="G61" s="40"/>
      <c r="H61" s="48"/>
      <c r="I61" s="47">
        <f aca="true" t="shared" si="23" ref="I61:L64">D61</f>
        <v>0</v>
      </c>
      <c r="J61" s="47">
        <f t="shared" si="23"/>
        <v>0</v>
      </c>
      <c r="K61" s="47">
        <f t="shared" si="23"/>
        <v>0</v>
      </c>
      <c r="L61" s="47">
        <f t="shared" si="23"/>
        <v>0</v>
      </c>
      <c r="M61" s="41">
        <v>1</v>
      </c>
      <c r="N61" s="40">
        <f t="shared" si="20"/>
        <v>0</v>
      </c>
      <c r="O61" s="40"/>
      <c r="P61" s="87">
        <f t="shared" si="21"/>
        <v>0</v>
      </c>
      <c r="Q61" s="39">
        <f t="shared" si="22"/>
        <v>0</v>
      </c>
      <c r="R61" s="52"/>
    </row>
    <row r="62" spans="1:18" ht="18.75" customHeight="1" hidden="1">
      <c r="A62" s="20" t="s">
        <v>115</v>
      </c>
      <c r="B62" s="21" t="s">
        <v>46</v>
      </c>
      <c r="C62" s="3" t="s">
        <v>7</v>
      </c>
      <c r="D62" s="47"/>
      <c r="E62" s="40"/>
      <c r="F62" s="47"/>
      <c r="G62" s="40"/>
      <c r="H62" s="48"/>
      <c r="I62" s="47">
        <f t="shared" si="23"/>
        <v>0</v>
      </c>
      <c r="J62" s="47">
        <f t="shared" si="23"/>
        <v>0</v>
      </c>
      <c r="K62" s="47">
        <f t="shared" si="23"/>
        <v>0</v>
      </c>
      <c r="L62" s="47">
        <f t="shared" si="23"/>
        <v>0</v>
      </c>
      <c r="M62" s="41">
        <f>$C$111</f>
        <v>1</v>
      </c>
      <c r="N62" s="40">
        <f t="shared" si="20"/>
        <v>0</v>
      </c>
      <c r="O62" s="40"/>
      <c r="P62" s="87">
        <f t="shared" si="21"/>
        <v>0</v>
      </c>
      <c r="Q62" s="39">
        <f t="shared" si="22"/>
        <v>0</v>
      </c>
      <c r="R62" s="46"/>
    </row>
    <row r="63" spans="1:18" ht="18.75" customHeight="1" hidden="1">
      <c r="A63" s="20" t="s">
        <v>116</v>
      </c>
      <c r="B63" s="21" t="s">
        <v>47</v>
      </c>
      <c r="C63" s="3" t="s">
        <v>7</v>
      </c>
      <c r="D63" s="47"/>
      <c r="E63" s="40"/>
      <c r="F63" s="47"/>
      <c r="G63" s="40"/>
      <c r="H63" s="48"/>
      <c r="I63" s="47">
        <f t="shared" si="23"/>
        <v>0</v>
      </c>
      <c r="J63" s="47">
        <f t="shared" si="23"/>
        <v>0</v>
      </c>
      <c r="K63" s="47">
        <f t="shared" si="23"/>
        <v>0</v>
      </c>
      <c r="L63" s="47">
        <f t="shared" si="23"/>
        <v>0</v>
      </c>
      <c r="M63" s="41">
        <f>$C$111</f>
        <v>1</v>
      </c>
      <c r="N63" s="40">
        <f t="shared" si="20"/>
        <v>0</v>
      </c>
      <c r="O63" s="40"/>
      <c r="P63" s="87">
        <f t="shared" si="21"/>
        <v>0</v>
      </c>
      <c r="Q63" s="39">
        <f t="shared" si="22"/>
        <v>0</v>
      </c>
      <c r="R63" s="46"/>
    </row>
    <row r="64" spans="1:18" ht="18" customHeight="1" hidden="1">
      <c r="A64" s="20" t="s">
        <v>117</v>
      </c>
      <c r="B64" s="21" t="s">
        <v>48</v>
      </c>
      <c r="C64" s="3" t="s">
        <v>7</v>
      </c>
      <c r="D64" s="47"/>
      <c r="E64" s="40"/>
      <c r="F64" s="47"/>
      <c r="G64" s="40"/>
      <c r="H64" s="48"/>
      <c r="I64" s="47">
        <f t="shared" si="23"/>
        <v>0</v>
      </c>
      <c r="J64" s="47">
        <f t="shared" si="23"/>
        <v>0</v>
      </c>
      <c r="K64" s="47">
        <f t="shared" si="23"/>
        <v>0</v>
      </c>
      <c r="L64" s="47">
        <f t="shared" si="23"/>
        <v>0</v>
      </c>
      <c r="M64" s="41">
        <f>$C$111</f>
        <v>1</v>
      </c>
      <c r="N64" s="40">
        <f t="shared" si="20"/>
        <v>0</v>
      </c>
      <c r="O64" s="40"/>
      <c r="P64" s="87">
        <f t="shared" si="21"/>
        <v>0</v>
      </c>
      <c r="Q64" s="39">
        <f t="shared" si="22"/>
        <v>0</v>
      </c>
      <c r="R64" s="46"/>
    </row>
    <row r="65" spans="1:18" ht="18" customHeight="1" hidden="1">
      <c r="A65" s="20" t="s">
        <v>118</v>
      </c>
      <c r="B65" s="21" t="s">
        <v>49</v>
      </c>
      <c r="C65" s="3" t="s">
        <v>7</v>
      </c>
      <c r="D65" s="47">
        <f aca="true" t="shared" si="24" ref="D65:L65">D66+D67</f>
        <v>0</v>
      </c>
      <c r="E65" s="47">
        <f t="shared" si="24"/>
        <v>0</v>
      </c>
      <c r="F65" s="47">
        <f t="shared" si="24"/>
        <v>0</v>
      </c>
      <c r="G65" s="47">
        <f t="shared" si="24"/>
        <v>0</v>
      </c>
      <c r="H65" s="48">
        <f t="shared" si="24"/>
        <v>0</v>
      </c>
      <c r="I65" s="47">
        <f t="shared" si="24"/>
        <v>0</v>
      </c>
      <c r="J65" s="47">
        <f t="shared" si="24"/>
        <v>0</v>
      </c>
      <c r="K65" s="47">
        <f t="shared" si="24"/>
        <v>0</v>
      </c>
      <c r="L65" s="47">
        <f t="shared" si="24"/>
        <v>0</v>
      </c>
      <c r="M65" s="41">
        <f>$C$111</f>
        <v>1</v>
      </c>
      <c r="N65" s="47">
        <f>N66+N67</f>
        <v>0</v>
      </c>
      <c r="O65" s="47"/>
      <c r="P65" s="87">
        <f>P66+P67</f>
        <v>0</v>
      </c>
      <c r="Q65" s="39">
        <f>Q66+Q67</f>
        <v>0</v>
      </c>
      <c r="R65" s="46"/>
    </row>
    <row r="66" spans="1:18" ht="30" customHeight="1" hidden="1">
      <c r="A66" s="20" t="s">
        <v>119</v>
      </c>
      <c r="B66" s="21" t="s">
        <v>50</v>
      </c>
      <c r="C66" s="3" t="s">
        <v>7</v>
      </c>
      <c r="D66" s="47"/>
      <c r="E66" s="40"/>
      <c r="F66" s="47"/>
      <c r="G66" s="40"/>
      <c r="H66" s="48"/>
      <c r="I66" s="47">
        <f aca="true" t="shared" si="25" ref="I66:L67">D66</f>
        <v>0</v>
      </c>
      <c r="J66" s="47">
        <f t="shared" si="25"/>
        <v>0</v>
      </c>
      <c r="K66" s="47">
        <f t="shared" si="25"/>
        <v>0</v>
      </c>
      <c r="L66" s="47">
        <f t="shared" si="25"/>
        <v>0</v>
      </c>
      <c r="M66" s="41">
        <v>1</v>
      </c>
      <c r="N66" s="40">
        <f>K66*M66</f>
        <v>0</v>
      </c>
      <c r="O66" s="40"/>
      <c r="P66" s="87">
        <f>N66+O66</f>
        <v>0</v>
      </c>
      <c r="Q66" s="39">
        <f>P66</f>
        <v>0</v>
      </c>
      <c r="R66" s="46"/>
    </row>
    <row r="67" spans="1:18" ht="21" customHeight="1" hidden="1">
      <c r="A67" s="20" t="s">
        <v>120</v>
      </c>
      <c r="B67" s="21" t="s">
        <v>51</v>
      </c>
      <c r="C67" s="3" t="s">
        <v>7</v>
      </c>
      <c r="D67" s="47"/>
      <c r="E67" s="40"/>
      <c r="F67" s="47"/>
      <c r="G67" s="40"/>
      <c r="H67" s="48"/>
      <c r="I67" s="47">
        <f t="shared" si="25"/>
        <v>0</v>
      </c>
      <c r="J67" s="47">
        <f t="shared" si="25"/>
        <v>0</v>
      </c>
      <c r="K67" s="47">
        <f t="shared" si="25"/>
        <v>0</v>
      </c>
      <c r="L67" s="47">
        <f t="shared" si="25"/>
        <v>0</v>
      </c>
      <c r="M67" s="41">
        <f>$C$111</f>
        <v>1</v>
      </c>
      <c r="N67" s="40">
        <f>K67*M67</f>
        <v>0</v>
      </c>
      <c r="O67" s="40"/>
      <c r="P67" s="87">
        <f>N67+O67</f>
        <v>0</v>
      </c>
      <c r="Q67" s="39">
        <f>P67</f>
        <v>0</v>
      </c>
      <c r="R67" s="46"/>
    </row>
    <row r="68" spans="1:18" ht="32.25">
      <c r="A68" s="18" t="s">
        <v>121</v>
      </c>
      <c r="B68" s="19" t="s">
        <v>52</v>
      </c>
      <c r="C68" s="16" t="s">
        <v>7</v>
      </c>
      <c r="D68" s="42">
        <f>D69</f>
        <v>0</v>
      </c>
      <c r="E68" s="42">
        <f>E69</f>
        <v>0</v>
      </c>
      <c r="F68" s="42">
        <f>F69</f>
        <v>0</v>
      </c>
      <c r="G68" s="42">
        <v>0</v>
      </c>
      <c r="H68" s="43">
        <f>H69</f>
        <v>0</v>
      </c>
      <c r="I68" s="42">
        <f>I69</f>
        <v>0</v>
      </c>
      <c r="J68" s="42">
        <f>J69</f>
        <v>0</v>
      </c>
      <c r="K68" s="42">
        <f>K69</f>
        <v>0</v>
      </c>
      <c r="L68" s="42">
        <v>0</v>
      </c>
      <c r="M68" s="44"/>
      <c r="N68" s="42">
        <f>N69</f>
        <v>0</v>
      </c>
      <c r="O68" s="42"/>
      <c r="P68" s="86">
        <f>P69</f>
        <v>0</v>
      </c>
      <c r="Q68" s="45">
        <f>Q69</f>
        <v>0</v>
      </c>
      <c r="R68" s="46"/>
    </row>
    <row r="69" spans="1:18" ht="30.75">
      <c r="A69" s="20" t="s">
        <v>122</v>
      </c>
      <c r="B69" s="21" t="s">
        <v>53</v>
      </c>
      <c r="C69" s="3" t="s">
        <v>7</v>
      </c>
      <c r="D69" s="47"/>
      <c r="E69" s="40"/>
      <c r="F69" s="47"/>
      <c r="G69" s="40"/>
      <c r="H69" s="48"/>
      <c r="I69" s="47">
        <f>D69</f>
        <v>0</v>
      </c>
      <c r="J69" s="47">
        <f>E69</f>
        <v>0</v>
      </c>
      <c r="K69" s="47">
        <f>F69</f>
        <v>0</v>
      </c>
      <c r="L69" s="47">
        <f>G69</f>
        <v>0</v>
      </c>
      <c r="M69" s="41">
        <f>C111</f>
        <v>1</v>
      </c>
      <c r="N69" s="40">
        <f>K69*M69</f>
        <v>0</v>
      </c>
      <c r="O69" s="40"/>
      <c r="P69" s="87">
        <f>N69+O69</f>
        <v>0</v>
      </c>
      <c r="Q69" s="39">
        <f>P69</f>
        <v>0</v>
      </c>
      <c r="R69" s="46"/>
    </row>
    <row r="70" spans="1:18" ht="19.5" customHeight="1">
      <c r="A70" s="18" t="s">
        <v>123</v>
      </c>
      <c r="B70" s="19" t="s">
        <v>54</v>
      </c>
      <c r="C70" s="16" t="s">
        <v>7</v>
      </c>
      <c r="D70" s="42">
        <f aca="true" t="shared" si="26" ref="D70:L70">D71</f>
        <v>0</v>
      </c>
      <c r="E70" s="42">
        <f t="shared" si="26"/>
        <v>0</v>
      </c>
      <c r="F70" s="42">
        <f t="shared" si="26"/>
        <v>0</v>
      </c>
      <c r="G70" s="42">
        <f t="shared" si="26"/>
        <v>0</v>
      </c>
      <c r="H70" s="43">
        <f t="shared" si="26"/>
        <v>0</v>
      </c>
      <c r="I70" s="42">
        <f t="shared" si="26"/>
        <v>0</v>
      </c>
      <c r="J70" s="42">
        <f t="shared" si="26"/>
        <v>0</v>
      </c>
      <c r="K70" s="42">
        <f t="shared" si="26"/>
        <v>0</v>
      </c>
      <c r="L70" s="42">
        <f t="shared" si="26"/>
        <v>0</v>
      </c>
      <c r="M70" s="44">
        <v>1</v>
      </c>
      <c r="N70" s="42">
        <f>N71</f>
        <v>0</v>
      </c>
      <c r="O70" s="42"/>
      <c r="P70" s="86">
        <f>P71</f>
        <v>0</v>
      </c>
      <c r="Q70" s="45">
        <f>Q71</f>
        <v>0</v>
      </c>
      <c r="R70" s="46"/>
    </row>
    <row r="71" spans="1:18" ht="59.25" customHeight="1">
      <c r="A71" s="20" t="s">
        <v>124</v>
      </c>
      <c r="B71" s="21" t="s">
        <v>55</v>
      </c>
      <c r="C71" s="3" t="s">
        <v>7</v>
      </c>
      <c r="D71" s="47"/>
      <c r="E71" s="40"/>
      <c r="F71" s="47"/>
      <c r="G71" s="40"/>
      <c r="H71" s="56"/>
      <c r="I71" s="47"/>
      <c r="J71" s="47"/>
      <c r="K71" s="47"/>
      <c r="L71" s="47"/>
      <c r="M71" s="41">
        <v>1</v>
      </c>
      <c r="N71" s="40">
        <f>K71*M71</f>
        <v>0</v>
      </c>
      <c r="O71" s="40"/>
      <c r="P71" s="88">
        <f>N71+O71</f>
        <v>0</v>
      </c>
      <c r="Q71" s="39">
        <f>P71</f>
        <v>0</v>
      </c>
      <c r="R71" s="46"/>
    </row>
    <row r="72" spans="1:18" ht="33.75" customHeight="1">
      <c r="A72" s="18" t="s">
        <v>125</v>
      </c>
      <c r="B72" s="19" t="s">
        <v>56</v>
      </c>
      <c r="C72" s="16" t="s">
        <v>7</v>
      </c>
      <c r="D72" s="42">
        <f aca="true" t="shared" si="27" ref="D72:L72">SUM(D73:D76)</f>
        <v>0</v>
      </c>
      <c r="E72" s="42">
        <f t="shared" si="27"/>
        <v>0</v>
      </c>
      <c r="F72" s="42">
        <f t="shared" si="27"/>
        <v>38.56</v>
      </c>
      <c r="G72" s="42">
        <f t="shared" si="27"/>
        <v>38.56</v>
      </c>
      <c r="H72" s="43">
        <f t="shared" si="27"/>
        <v>38.56</v>
      </c>
      <c r="I72" s="42">
        <f t="shared" si="27"/>
        <v>0</v>
      </c>
      <c r="J72" s="42">
        <f t="shared" si="27"/>
        <v>0</v>
      </c>
      <c r="K72" s="42">
        <f t="shared" si="27"/>
        <v>38.56</v>
      </c>
      <c r="L72" s="42">
        <f t="shared" si="27"/>
        <v>38.56</v>
      </c>
      <c r="M72" s="44"/>
      <c r="N72" s="42">
        <f>SUM(N73:N76)</f>
        <v>38.56</v>
      </c>
      <c r="O72" s="42"/>
      <c r="P72" s="86">
        <f>SUM(P73:P76)</f>
        <v>38.56</v>
      </c>
      <c r="Q72" s="45">
        <f>Q73+Q74+Q75+Q76</f>
        <v>38.56</v>
      </c>
      <c r="R72" s="46"/>
    </row>
    <row r="73" spans="1:18" ht="21" customHeight="1">
      <c r="A73" s="20" t="s">
        <v>126</v>
      </c>
      <c r="B73" s="21" t="s">
        <v>57</v>
      </c>
      <c r="C73" s="3" t="s">
        <v>7</v>
      </c>
      <c r="D73" s="47"/>
      <c r="E73" s="40"/>
      <c r="F73" s="47">
        <v>38.56</v>
      </c>
      <c r="G73" s="40">
        <f>F73</f>
        <v>38.56</v>
      </c>
      <c r="H73" s="48">
        <f>F73</f>
        <v>38.56</v>
      </c>
      <c r="I73" s="47">
        <f aca="true" t="shared" si="28" ref="I73:L76">D73</f>
        <v>0</v>
      </c>
      <c r="J73" s="47">
        <f t="shared" si="28"/>
        <v>0</v>
      </c>
      <c r="K73" s="47">
        <v>38.56</v>
      </c>
      <c r="L73" s="47">
        <v>38.56</v>
      </c>
      <c r="M73" s="41">
        <v>1</v>
      </c>
      <c r="N73" s="40">
        <f>K73*M73</f>
        <v>38.56</v>
      </c>
      <c r="O73" s="40"/>
      <c r="P73" s="87">
        <f>N73+O73</f>
        <v>38.56</v>
      </c>
      <c r="Q73" s="39">
        <f>P73</f>
        <v>38.56</v>
      </c>
      <c r="R73" s="46"/>
    </row>
    <row r="74" spans="1:18" ht="18" customHeight="1">
      <c r="A74" s="20" t="s">
        <v>127</v>
      </c>
      <c r="B74" s="21" t="s">
        <v>58</v>
      </c>
      <c r="C74" s="3" t="s">
        <v>7</v>
      </c>
      <c r="D74" s="47"/>
      <c r="E74" s="40"/>
      <c r="F74" s="47"/>
      <c r="G74" s="40"/>
      <c r="H74" s="48"/>
      <c r="I74" s="47">
        <f t="shared" si="28"/>
        <v>0</v>
      </c>
      <c r="J74" s="47">
        <f t="shared" si="28"/>
        <v>0</v>
      </c>
      <c r="K74" s="47">
        <f t="shared" si="28"/>
        <v>0</v>
      </c>
      <c r="L74" s="47">
        <f t="shared" si="28"/>
        <v>0</v>
      </c>
      <c r="M74" s="41">
        <v>1</v>
      </c>
      <c r="N74" s="40">
        <f>K74*M74</f>
        <v>0</v>
      </c>
      <c r="O74" s="40"/>
      <c r="P74" s="87">
        <f>N74+O74</f>
        <v>0</v>
      </c>
      <c r="Q74" s="39">
        <f>P74</f>
        <v>0</v>
      </c>
      <c r="R74" s="46"/>
    </row>
    <row r="75" spans="1:18" ht="18" customHeight="1">
      <c r="A75" s="20" t="s">
        <v>128</v>
      </c>
      <c r="B75" s="21" t="s">
        <v>59</v>
      </c>
      <c r="C75" s="3" t="s">
        <v>7</v>
      </c>
      <c r="D75" s="47"/>
      <c r="E75" s="40"/>
      <c r="F75" s="47"/>
      <c r="G75" s="40"/>
      <c r="H75" s="48"/>
      <c r="I75" s="47">
        <f t="shared" si="28"/>
        <v>0</v>
      </c>
      <c r="J75" s="47">
        <f t="shared" si="28"/>
        <v>0</v>
      </c>
      <c r="K75" s="47">
        <f t="shared" si="28"/>
        <v>0</v>
      </c>
      <c r="L75" s="47">
        <f t="shared" si="28"/>
        <v>0</v>
      </c>
      <c r="M75" s="41">
        <v>1</v>
      </c>
      <c r="N75" s="40">
        <f>K75*M75</f>
        <v>0</v>
      </c>
      <c r="O75" s="40"/>
      <c r="P75" s="87">
        <f>N75+O75</f>
        <v>0</v>
      </c>
      <c r="Q75" s="39">
        <f>P75</f>
        <v>0</v>
      </c>
      <c r="R75" s="46"/>
    </row>
    <row r="76" spans="1:18" ht="21" customHeight="1">
      <c r="A76" s="20" t="s">
        <v>129</v>
      </c>
      <c r="B76" s="21" t="s">
        <v>144</v>
      </c>
      <c r="C76" s="3" t="s">
        <v>7</v>
      </c>
      <c r="D76" s="47"/>
      <c r="E76" s="40"/>
      <c r="F76" s="47"/>
      <c r="G76" s="40"/>
      <c r="H76" s="48"/>
      <c r="I76" s="47">
        <f t="shared" si="28"/>
        <v>0</v>
      </c>
      <c r="J76" s="47">
        <f t="shared" si="28"/>
        <v>0</v>
      </c>
      <c r="K76" s="47">
        <f t="shared" si="28"/>
        <v>0</v>
      </c>
      <c r="L76" s="47">
        <f t="shared" si="28"/>
        <v>0</v>
      </c>
      <c r="M76" s="41">
        <v>1</v>
      </c>
      <c r="N76" s="40">
        <f>K76*M76</f>
        <v>0</v>
      </c>
      <c r="O76" s="40"/>
      <c r="P76" s="87">
        <f>N76+O76</f>
        <v>0</v>
      </c>
      <c r="Q76" s="39">
        <f>P76</f>
        <v>0</v>
      </c>
      <c r="R76" s="46"/>
    </row>
    <row r="77" spans="1:18" ht="32.25">
      <c r="A77" s="18" t="s">
        <v>130</v>
      </c>
      <c r="B77" s="19" t="s">
        <v>60</v>
      </c>
      <c r="C77" s="16" t="s">
        <v>7</v>
      </c>
      <c r="D77" s="42">
        <f aca="true" t="shared" si="29" ref="D77:L77">D78+D79+D80+D81+D82+D83+D84</f>
        <v>0</v>
      </c>
      <c r="E77" s="42">
        <f t="shared" si="29"/>
        <v>0</v>
      </c>
      <c r="F77" s="42">
        <f t="shared" si="29"/>
        <v>15.56</v>
      </c>
      <c r="G77" s="42">
        <f t="shared" si="29"/>
        <v>15.56</v>
      </c>
      <c r="H77" s="43">
        <f t="shared" si="29"/>
        <v>15.56</v>
      </c>
      <c r="I77" s="42">
        <f t="shared" si="29"/>
        <v>0</v>
      </c>
      <c r="J77" s="42">
        <f t="shared" si="29"/>
        <v>0</v>
      </c>
      <c r="K77" s="42">
        <f t="shared" si="29"/>
        <v>15.56</v>
      </c>
      <c r="L77" s="42">
        <f t="shared" si="29"/>
        <v>15.56</v>
      </c>
      <c r="M77" s="44">
        <v>1</v>
      </c>
      <c r="N77" s="42">
        <f>N78+N79+N80+N81+N82+N83+N84</f>
        <v>15.56</v>
      </c>
      <c r="O77" s="42"/>
      <c r="P77" s="86">
        <f>P78+P79+P80+P81+P82+P83+P84</f>
        <v>15.56</v>
      </c>
      <c r="Q77" s="45">
        <f>Q79+Q80+Q81+Q82+Q83+Q84</f>
        <v>15.56</v>
      </c>
      <c r="R77" s="46"/>
    </row>
    <row r="78" spans="1:18" ht="18">
      <c r="A78" s="20" t="s">
        <v>131</v>
      </c>
      <c r="B78" s="21" t="s">
        <v>61</v>
      </c>
      <c r="C78" s="3" t="s">
        <v>7</v>
      </c>
      <c r="D78" s="47"/>
      <c r="E78" s="40"/>
      <c r="F78" s="47"/>
      <c r="G78" s="40"/>
      <c r="H78" s="48"/>
      <c r="I78" s="47">
        <f aca="true" t="shared" si="30" ref="I78:L83">D78</f>
        <v>0</v>
      </c>
      <c r="J78" s="47">
        <f t="shared" si="30"/>
        <v>0</v>
      </c>
      <c r="K78" s="47">
        <f t="shared" si="30"/>
        <v>0</v>
      </c>
      <c r="L78" s="47">
        <f t="shared" si="30"/>
        <v>0</v>
      </c>
      <c r="M78" s="41">
        <v>1</v>
      </c>
      <c r="N78" s="40">
        <f aca="true" t="shared" si="31" ref="N78:N84">K78*M78</f>
        <v>0</v>
      </c>
      <c r="O78" s="40"/>
      <c r="P78" s="87">
        <f aca="true" t="shared" si="32" ref="P78:P84">N78+O78</f>
        <v>0</v>
      </c>
      <c r="Q78" s="39">
        <f aca="true" t="shared" si="33" ref="Q78:Q83">P78</f>
        <v>0</v>
      </c>
      <c r="R78" s="46"/>
    </row>
    <row r="79" spans="1:18" ht="18">
      <c r="A79" s="20" t="s">
        <v>132</v>
      </c>
      <c r="B79" s="21" t="s">
        <v>62</v>
      </c>
      <c r="C79" s="3" t="s">
        <v>7</v>
      </c>
      <c r="D79" s="47"/>
      <c r="E79" s="40"/>
      <c r="F79" s="47"/>
      <c r="G79" s="40"/>
      <c r="H79" s="48"/>
      <c r="I79" s="47">
        <f t="shared" si="30"/>
        <v>0</v>
      </c>
      <c r="J79" s="47">
        <f t="shared" si="30"/>
        <v>0</v>
      </c>
      <c r="K79" s="47">
        <f t="shared" si="30"/>
        <v>0</v>
      </c>
      <c r="L79" s="47">
        <f t="shared" si="30"/>
        <v>0</v>
      </c>
      <c r="M79" s="41">
        <v>1</v>
      </c>
      <c r="N79" s="40">
        <f t="shared" si="31"/>
        <v>0</v>
      </c>
      <c r="O79" s="40"/>
      <c r="P79" s="87">
        <f t="shared" si="32"/>
        <v>0</v>
      </c>
      <c r="Q79" s="39">
        <f t="shared" si="33"/>
        <v>0</v>
      </c>
      <c r="R79" s="46"/>
    </row>
    <row r="80" spans="1:18" ht="30.75">
      <c r="A80" s="20" t="s">
        <v>133</v>
      </c>
      <c r="B80" s="21" t="s">
        <v>63</v>
      </c>
      <c r="C80" s="3" t="s">
        <v>7</v>
      </c>
      <c r="D80" s="47"/>
      <c r="E80" s="40"/>
      <c r="F80" s="47"/>
      <c r="G80" s="40"/>
      <c r="H80" s="48"/>
      <c r="I80" s="47">
        <f t="shared" si="30"/>
        <v>0</v>
      </c>
      <c r="J80" s="47">
        <f t="shared" si="30"/>
        <v>0</v>
      </c>
      <c r="K80" s="47">
        <f t="shared" si="30"/>
        <v>0</v>
      </c>
      <c r="L80" s="47">
        <f t="shared" si="30"/>
        <v>0</v>
      </c>
      <c r="M80" s="41">
        <v>1</v>
      </c>
      <c r="N80" s="40">
        <f t="shared" si="31"/>
        <v>0</v>
      </c>
      <c r="O80" s="40"/>
      <c r="P80" s="87">
        <f t="shared" si="32"/>
        <v>0</v>
      </c>
      <c r="Q80" s="39">
        <f t="shared" si="33"/>
        <v>0</v>
      </c>
      <c r="R80" s="46"/>
    </row>
    <row r="81" spans="1:18" ht="30.75">
      <c r="A81" s="20" t="s">
        <v>134</v>
      </c>
      <c r="B81" s="21" t="s">
        <v>64</v>
      </c>
      <c r="C81" s="3" t="s">
        <v>7</v>
      </c>
      <c r="D81" s="47"/>
      <c r="E81" s="40"/>
      <c r="F81" s="47">
        <v>3.56</v>
      </c>
      <c r="G81" s="40">
        <f>F81</f>
        <v>3.56</v>
      </c>
      <c r="H81" s="48">
        <f>F81</f>
        <v>3.56</v>
      </c>
      <c r="I81" s="47"/>
      <c r="J81" s="47"/>
      <c r="K81" s="47">
        <v>3.56</v>
      </c>
      <c r="L81" s="47">
        <f>K81</f>
        <v>3.56</v>
      </c>
      <c r="M81" s="41">
        <v>1</v>
      </c>
      <c r="N81" s="40">
        <f t="shared" si="31"/>
        <v>3.56</v>
      </c>
      <c r="O81" s="40"/>
      <c r="P81" s="87">
        <f t="shared" si="32"/>
        <v>3.56</v>
      </c>
      <c r="Q81" s="39">
        <f t="shared" si="33"/>
        <v>3.56</v>
      </c>
      <c r="R81" s="46"/>
    </row>
    <row r="82" spans="1:18" ht="19.5" customHeight="1">
      <c r="A82" s="20" t="s">
        <v>135</v>
      </c>
      <c r="B82" s="21" t="s">
        <v>65</v>
      </c>
      <c r="C82" s="3" t="s">
        <v>7</v>
      </c>
      <c r="D82" s="47"/>
      <c r="E82" s="40"/>
      <c r="F82" s="47"/>
      <c r="G82" s="40"/>
      <c r="H82" s="48"/>
      <c r="I82" s="47">
        <f t="shared" si="30"/>
        <v>0</v>
      </c>
      <c r="J82" s="47">
        <f t="shared" si="30"/>
        <v>0</v>
      </c>
      <c r="K82" s="47">
        <f t="shared" si="30"/>
        <v>0</v>
      </c>
      <c r="L82" s="47">
        <f t="shared" si="30"/>
        <v>0</v>
      </c>
      <c r="M82" s="41">
        <v>1</v>
      </c>
      <c r="N82" s="40">
        <f t="shared" si="31"/>
        <v>0</v>
      </c>
      <c r="O82" s="40"/>
      <c r="P82" s="87">
        <f t="shared" si="32"/>
        <v>0</v>
      </c>
      <c r="Q82" s="39">
        <f t="shared" si="33"/>
        <v>0</v>
      </c>
      <c r="R82" s="46"/>
    </row>
    <row r="83" spans="1:18" ht="21" customHeight="1">
      <c r="A83" s="20" t="s">
        <v>136</v>
      </c>
      <c r="B83" s="21" t="s">
        <v>66</v>
      </c>
      <c r="C83" s="3" t="s">
        <v>7</v>
      </c>
      <c r="D83" s="47"/>
      <c r="E83" s="40"/>
      <c r="F83" s="47"/>
      <c r="G83" s="40"/>
      <c r="H83" s="48"/>
      <c r="I83" s="47">
        <f t="shared" si="30"/>
        <v>0</v>
      </c>
      <c r="J83" s="47">
        <f t="shared" si="30"/>
        <v>0</v>
      </c>
      <c r="K83" s="47">
        <f t="shared" si="30"/>
        <v>0</v>
      </c>
      <c r="L83" s="47">
        <f t="shared" si="30"/>
        <v>0</v>
      </c>
      <c r="M83" s="41">
        <v>1</v>
      </c>
      <c r="N83" s="40">
        <f t="shared" si="31"/>
        <v>0</v>
      </c>
      <c r="O83" s="40"/>
      <c r="P83" s="87">
        <f t="shared" si="32"/>
        <v>0</v>
      </c>
      <c r="Q83" s="39">
        <f t="shared" si="33"/>
        <v>0</v>
      </c>
      <c r="R83" s="46"/>
    </row>
    <row r="84" spans="1:18" ht="65.25" customHeight="1">
      <c r="A84" s="20" t="s">
        <v>137</v>
      </c>
      <c r="B84" s="21" t="s">
        <v>67</v>
      </c>
      <c r="C84" s="3" t="s">
        <v>7</v>
      </c>
      <c r="D84" s="49"/>
      <c r="E84" s="41"/>
      <c r="F84" s="47">
        <v>12</v>
      </c>
      <c r="G84" s="40">
        <f>F84</f>
        <v>12</v>
      </c>
      <c r="H84" s="48">
        <f>F84</f>
        <v>12</v>
      </c>
      <c r="I84" s="47"/>
      <c r="J84" s="47">
        <v>0</v>
      </c>
      <c r="K84" s="47">
        <v>12</v>
      </c>
      <c r="L84" s="47">
        <f>K84</f>
        <v>12</v>
      </c>
      <c r="M84" s="41">
        <v>1</v>
      </c>
      <c r="N84" s="40">
        <f t="shared" si="31"/>
        <v>12</v>
      </c>
      <c r="O84" s="40"/>
      <c r="P84" s="87">
        <f t="shared" si="32"/>
        <v>12</v>
      </c>
      <c r="Q84" s="73">
        <f>P84</f>
        <v>12</v>
      </c>
      <c r="R84" s="46"/>
    </row>
    <row r="85" spans="1:18" ht="21" customHeight="1">
      <c r="A85" s="18" t="s">
        <v>138</v>
      </c>
      <c r="B85" s="19" t="s">
        <v>68</v>
      </c>
      <c r="C85" s="16" t="s">
        <v>7</v>
      </c>
      <c r="D85" s="42">
        <f aca="true" t="shared" si="34" ref="D85:L85">D86+D87+D88+D89+D90</f>
        <v>0</v>
      </c>
      <c r="E85" s="42">
        <f t="shared" si="34"/>
        <v>0</v>
      </c>
      <c r="F85" s="42">
        <f t="shared" si="34"/>
        <v>0</v>
      </c>
      <c r="G85" s="42">
        <f t="shared" si="34"/>
        <v>0</v>
      </c>
      <c r="H85" s="43">
        <f t="shared" si="34"/>
        <v>0</v>
      </c>
      <c r="I85" s="42">
        <f t="shared" si="34"/>
        <v>0</v>
      </c>
      <c r="J85" s="42">
        <f t="shared" si="34"/>
        <v>0</v>
      </c>
      <c r="K85" s="42">
        <f t="shared" si="34"/>
        <v>0</v>
      </c>
      <c r="L85" s="42">
        <f t="shared" si="34"/>
        <v>0</v>
      </c>
      <c r="M85" s="44"/>
      <c r="N85" s="42">
        <f>N86+N87+N88+N89+N90</f>
        <v>0</v>
      </c>
      <c r="O85" s="42"/>
      <c r="P85" s="86">
        <f>P86+P87+P88+P89+P90</f>
        <v>0</v>
      </c>
      <c r="Q85" s="45">
        <f>Q86+Q87+Q88+Q89+Q90</f>
        <v>0</v>
      </c>
      <c r="R85" s="46"/>
    </row>
    <row r="86" spans="1:18" ht="30.75">
      <c r="A86" s="20" t="s">
        <v>139</v>
      </c>
      <c r="B86" s="21" t="s">
        <v>69</v>
      </c>
      <c r="C86" s="3" t="s">
        <v>7</v>
      </c>
      <c r="D86" s="47"/>
      <c r="E86" s="40"/>
      <c r="F86" s="47"/>
      <c r="G86" s="40"/>
      <c r="H86" s="48"/>
      <c r="I86" s="47">
        <f aca="true" t="shared" si="35" ref="I86:L91">D86</f>
        <v>0</v>
      </c>
      <c r="J86" s="47">
        <f t="shared" si="35"/>
        <v>0</v>
      </c>
      <c r="K86" s="47">
        <f t="shared" si="35"/>
        <v>0</v>
      </c>
      <c r="L86" s="47">
        <f t="shared" si="35"/>
        <v>0</v>
      </c>
      <c r="M86" s="41">
        <f>$C$111</f>
        <v>1</v>
      </c>
      <c r="N86" s="40">
        <f aca="true" t="shared" si="36" ref="N86:N91">K86*M86</f>
        <v>0</v>
      </c>
      <c r="O86" s="40"/>
      <c r="P86" s="87">
        <f aca="true" t="shared" si="37" ref="P86:P91">N86+O86</f>
        <v>0</v>
      </c>
      <c r="Q86" s="39">
        <f>P86</f>
        <v>0</v>
      </c>
      <c r="R86" s="46"/>
    </row>
    <row r="87" spans="1:18" ht="20.25" customHeight="1">
      <c r="A87" s="20" t="s">
        <v>140</v>
      </c>
      <c r="B87" s="21" t="s">
        <v>70</v>
      </c>
      <c r="C87" s="3" t="s">
        <v>7</v>
      </c>
      <c r="D87" s="47"/>
      <c r="E87" s="40"/>
      <c r="F87" s="47"/>
      <c r="G87" s="40"/>
      <c r="H87" s="48"/>
      <c r="I87" s="47">
        <f t="shared" si="35"/>
        <v>0</v>
      </c>
      <c r="J87" s="47">
        <f t="shared" si="35"/>
        <v>0</v>
      </c>
      <c r="K87" s="47">
        <f t="shared" si="35"/>
        <v>0</v>
      </c>
      <c r="L87" s="47">
        <f t="shared" si="35"/>
        <v>0</v>
      </c>
      <c r="M87" s="41">
        <f>$C$111</f>
        <v>1</v>
      </c>
      <c r="N87" s="40">
        <f t="shared" si="36"/>
        <v>0</v>
      </c>
      <c r="O87" s="40"/>
      <c r="P87" s="87">
        <f t="shared" si="37"/>
        <v>0</v>
      </c>
      <c r="Q87" s="39">
        <f>P87</f>
        <v>0</v>
      </c>
      <c r="R87" s="46"/>
    </row>
    <row r="88" spans="1:18" ht="64.5" customHeight="1">
      <c r="A88" s="20" t="s">
        <v>141</v>
      </c>
      <c r="B88" s="21" t="s">
        <v>71</v>
      </c>
      <c r="C88" s="3" t="s">
        <v>7</v>
      </c>
      <c r="D88" s="47"/>
      <c r="E88" s="40"/>
      <c r="F88" s="47"/>
      <c r="G88" s="40"/>
      <c r="H88" s="48"/>
      <c r="I88" s="47">
        <f t="shared" si="35"/>
        <v>0</v>
      </c>
      <c r="J88" s="47">
        <f t="shared" si="35"/>
        <v>0</v>
      </c>
      <c r="K88" s="47">
        <f t="shared" si="35"/>
        <v>0</v>
      </c>
      <c r="L88" s="47">
        <f t="shared" si="35"/>
        <v>0</v>
      </c>
      <c r="M88" s="41">
        <f>C105</f>
        <v>1</v>
      </c>
      <c r="N88" s="40">
        <f t="shared" si="36"/>
        <v>0</v>
      </c>
      <c r="O88" s="40"/>
      <c r="P88" s="87">
        <f t="shared" si="37"/>
        <v>0</v>
      </c>
      <c r="Q88" s="39">
        <f>P88</f>
        <v>0</v>
      </c>
      <c r="R88" s="46"/>
    </row>
    <row r="89" spans="1:18" ht="65.25" customHeight="1">
      <c r="A89" s="20" t="s">
        <v>142</v>
      </c>
      <c r="B89" s="21" t="s">
        <v>72</v>
      </c>
      <c r="C89" s="3" t="s">
        <v>7</v>
      </c>
      <c r="D89" s="47"/>
      <c r="E89" s="40"/>
      <c r="F89" s="47"/>
      <c r="G89" s="40"/>
      <c r="H89" s="48"/>
      <c r="I89" s="47">
        <f t="shared" si="35"/>
        <v>0</v>
      </c>
      <c r="J89" s="47">
        <f t="shared" si="35"/>
        <v>0</v>
      </c>
      <c r="K89" s="47">
        <f t="shared" si="35"/>
        <v>0</v>
      </c>
      <c r="L89" s="47">
        <f t="shared" si="35"/>
        <v>0</v>
      </c>
      <c r="M89" s="41">
        <f>$C$111</f>
        <v>1</v>
      </c>
      <c r="N89" s="40">
        <f t="shared" si="36"/>
        <v>0</v>
      </c>
      <c r="O89" s="40"/>
      <c r="P89" s="87">
        <f t="shared" si="37"/>
        <v>0</v>
      </c>
      <c r="Q89" s="39">
        <f>P89</f>
        <v>0</v>
      </c>
      <c r="R89" s="46"/>
    </row>
    <row r="90" spans="1:18" ht="46.5">
      <c r="A90" s="20" t="s">
        <v>143</v>
      </c>
      <c r="B90" s="21" t="s">
        <v>73</v>
      </c>
      <c r="C90" s="3" t="s">
        <v>7</v>
      </c>
      <c r="D90" s="47"/>
      <c r="E90" s="40"/>
      <c r="F90" s="47"/>
      <c r="G90" s="40"/>
      <c r="H90" s="48"/>
      <c r="I90" s="47">
        <f t="shared" si="35"/>
        <v>0</v>
      </c>
      <c r="J90" s="47">
        <f t="shared" si="35"/>
        <v>0</v>
      </c>
      <c r="K90" s="47">
        <f t="shared" si="35"/>
        <v>0</v>
      </c>
      <c r="L90" s="47">
        <f t="shared" si="35"/>
        <v>0</v>
      </c>
      <c r="M90" s="41">
        <f>$C$111</f>
        <v>1</v>
      </c>
      <c r="N90" s="40">
        <f t="shared" si="36"/>
        <v>0</v>
      </c>
      <c r="O90" s="40"/>
      <c r="P90" s="87">
        <f t="shared" si="37"/>
        <v>0</v>
      </c>
      <c r="Q90" s="39">
        <f>P90</f>
        <v>0</v>
      </c>
      <c r="R90" s="46"/>
    </row>
    <row r="91" spans="1:18" ht="66" customHeight="1">
      <c r="A91" s="18" t="s">
        <v>162</v>
      </c>
      <c r="B91" s="19" t="s">
        <v>166</v>
      </c>
      <c r="C91" s="16" t="s">
        <v>7</v>
      </c>
      <c r="D91" s="42"/>
      <c r="E91" s="59"/>
      <c r="F91" s="42"/>
      <c r="G91" s="59"/>
      <c r="H91" s="60"/>
      <c r="I91" s="42">
        <f t="shared" si="35"/>
        <v>0</v>
      </c>
      <c r="J91" s="42">
        <f t="shared" si="35"/>
        <v>0</v>
      </c>
      <c r="K91" s="42">
        <v>0</v>
      </c>
      <c r="L91" s="42">
        <v>0</v>
      </c>
      <c r="M91" s="61"/>
      <c r="N91" s="59">
        <f t="shared" si="36"/>
        <v>0</v>
      </c>
      <c r="O91" s="59"/>
      <c r="P91" s="86">
        <f t="shared" si="37"/>
        <v>0</v>
      </c>
      <c r="Q91" s="74">
        <v>0</v>
      </c>
      <c r="R91" s="80"/>
    </row>
    <row r="92" spans="1:18" ht="21.75" customHeight="1">
      <c r="A92" s="26" t="s">
        <v>161</v>
      </c>
      <c r="B92" s="27" t="s">
        <v>175</v>
      </c>
      <c r="C92" s="16" t="s">
        <v>7</v>
      </c>
      <c r="D92" s="42">
        <f aca="true" t="shared" si="38" ref="D92:L92">D91+D85+D77+D72+D70+D68+D42+D36+D14</f>
        <v>0</v>
      </c>
      <c r="E92" s="42">
        <f t="shared" si="38"/>
        <v>0</v>
      </c>
      <c r="F92" s="42">
        <f t="shared" si="38"/>
        <v>382.46000000000004</v>
      </c>
      <c r="G92" s="42">
        <f t="shared" si="38"/>
        <v>382.46000000000004</v>
      </c>
      <c r="H92" s="43">
        <f t="shared" si="38"/>
        <v>382.46000000000004</v>
      </c>
      <c r="I92" s="42">
        <f t="shared" si="38"/>
        <v>0</v>
      </c>
      <c r="J92" s="42">
        <f t="shared" si="38"/>
        <v>0</v>
      </c>
      <c r="K92" s="42">
        <f t="shared" si="38"/>
        <v>382.46000000000004</v>
      </c>
      <c r="L92" s="42">
        <f t="shared" si="38"/>
        <v>382.46000000000004</v>
      </c>
      <c r="M92" s="61"/>
      <c r="N92" s="42">
        <f>N91+N85+N77+N72+N70+N68+N42+N36+N14</f>
        <v>382.46000000000004</v>
      </c>
      <c r="O92" s="59"/>
      <c r="P92" s="86">
        <f>P91+P85+P77+P72+P70+P68+P42+P36+P14</f>
        <v>382.46000000000004</v>
      </c>
      <c r="Q92" s="43">
        <f>Q91+Q85+Q77+Q72+Q70+Q68+Q42+Q36+Q14</f>
        <v>382.46000000000004</v>
      </c>
      <c r="R92" s="46"/>
    </row>
    <row r="93" spans="1:18" ht="32.25">
      <c r="A93" s="18" t="s">
        <v>180</v>
      </c>
      <c r="B93" s="28" t="s">
        <v>176</v>
      </c>
      <c r="C93" s="16" t="s">
        <v>7</v>
      </c>
      <c r="D93" s="62">
        <f aca="true" t="shared" si="39" ref="D93:L93">SUM(D94:D96)</f>
        <v>0</v>
      </c>
      <c r="E93" s="62">
        <f t="shared" si="39"/>
        <v>0</v>
      </c>
      <c r="F93" s="62">
        <f t="shared" si="39"/>
        <v>0</v>
      </c>
      <c r="G93" s="62">
        <f t="shared" si="39"/>
        <v>0</v>
      </c>
      <c r="H93" s="63">
        <f t="shared" si="39"/>
        <v>0</v>
      </c>
      <c r="I93" s="62">
        <f t="shared" si="39"/>
        <v>0</v>
      </c>
      <c r="J93" s="62">
        <f t="shared" si="39"/>
        <v>0</v>
      </c>
      <c r="K93" s="62">
        <f t="shared" si="39"/>
        <v>0</v>
      </c>
      <c r="L93" s="62">
        <f t="shared" si="39"/>
        <v>0</v>
      </c>
      <c r="M93" s="64"/>
      <c r="N93" s="62">
        <f>SUM(N94:N96)</f>
        <v>0</v>
      </c>
      <c r="O93" s="65"/>
      <c r="P93" s="89">
        <f>SUM(P94:P96)</f>
        <v>0</v>
      </c>
      <c r="Q93" s="43">
        <f>SUM(Q94:Q96)</f>
        <v>0</v>
      </c>
      <c r="R93" s="46"/>
    </row>
    <row r="94" spans="1:18" ht="69.75" customHeight="1">
      <c r="A94" s="29" t="s">
        <v>181</v>
      </c>
      <c r="B94" s="30" t="s">
        <v>177</v>
      </c>
      <c r="C94" s="4" t="s">
        <v>7</v>
      </c>
      <c r="D94" s="47"/>
      <c r="E94" s="40"/>
      <c r="F94" s="47"/>
      <c r="G94" s="40"/>
      <c r="H94" s="48"/>
      <c r="I94" s="47">
        <f aca="true" t="shared" si="40" ref="I94:L96">D94</f>
        <v>0</v>
      </c>
      <c r="J94" s="47">
        <f t="shared" si="40"/>
        <v>0</v>
      </c>
      <c r="K94" s="47">
        <f t="shared" si="40"/>
        <v>0</v>
      </c>
      <c r="L94" s="47">
        <f t="shared" si="40"/>
        <v>0</v>
      </c>
      <c r="M94" s="41">
        <f>C111</f>
        <v>1</v>
      </c>
      <c r="N94" s="40">
        <f>K94*M94</f>
        <v>0</v>
      </c>
      <c r="O94" s="40"/>
      <c r="P94" s="87">
        <f>N94+O94</f>
        <v>0</v>
      </c>
      <c r="Q94" s="66">
        <f>P94</f>
        <v>0</v>
      </c>
      <c r="R94" s="46"/>
    </row>
    <row r="95" spans="1:18" ht="30.75">
      <c r="A95" s="29" t="s">
        <v>182</v>
      </c>
      <c r="B95" s="30" t="s">
        <v>178</v>
      </c>
      <c r="C95" s="4" t="s">
        <v>7</v>
      </c>
      <c r="D95" s="47"/>
      <c r="E95" s="40"/>
      <c r="F95" s="47"/>
      <c r="G95" s="40"/>
      <c r="H95" s="48"/>
      <c r="I95" s="47">
        <f t="shared" si="40"/>
        <v>0</v>
      </c>
      <c r="J95" s="47">
        <f t="shared" si="40"/>
        <v>0</v>
      </c>
      <c r="K95" s="47">
        <f t="shared" si="40"/>
        <v>0</v>
      </c>
      <c r="L95" s="47">
        <f t="shared" si="40"/>
        <v>0</v>
      </c>
      <c r="M95" s="41">
        <f>C111</f>
        <v>1</v>
      </c>
      <c r="N95" s="40">
        <f>K95*M95</f>
        <v>0</v>
      </c>
      <c r="O95" s="40"/>
      <c r="P95" s="87">
        <f>N95+O95</f>
        <v>0</v>
      </c>
      <c r="Q95" s="66">
        <f>P95</f>
        <v>0</v>
      </c>
      <c r="R95" s="46"/>
    </row>
    <row r="96" spans="1:18" ht="52.5" customHeight="1">
      <c r="A96" s="29" t="s">
        <v>183</v>
      </c>
      <c r="B96" s="30" t="s">
        <v>179</v>
      </c>
      <c r="C96" s="4" t="s">
        <v>7</v>
      </c>
      <c r="D96" s="47"/>
      <c r="E96" s="40"/>
      <c r="F96" s="47"/>
      <c r="G96" s="40"/>
      <c r="H96" s="48"/>
      <c r="I96" s="47">
        <f t="shared" si="40"/>
        <v>0</v>
      </c>
      <c r="J96" s="47">
        <f t="shared" si="40"/>
        <v>0</v>
      </c>
      <c r="K96" s="47">
        <f t="shared" si="40"/>
        <v>0</v>
      </c>
      <c r="L96" s="47">
        <f t="shared" si="40"/>
        <v>0</v>
      </c>
      <c r="M96" s="41">
        <f>C111</f>
        <v>1</v>
      </c>
      <c r="N96" s="40">
        <f>K96*M96</f>
        <v>0</v>
      </c>
      <c r="O96" s="40"/>
      <c r="P96" s="87">
        <f>N96+O96</f>
        <v>0</v>
      </c>
      <c r="Q96" s="66">
        <f>P96</f>
        <v>0</v>
      </c>
      <c r="R96" s="46"/>
    </row>
    <row r="97" spans="1:18" ht="27" customHeight="1">
      <c r="A97" s="31" t="s">
        <v>186</v>
      </c>
      <c r="B97" s="37" t="s">
        <v>194</v>
      </c>
      <c r="C97" s="4" t="s">
        <v>7</v>
      </c>
      <c r="D97" s="54">
        <f aca="true" t="shared" si="41" ref="D97:L97">D92+D93</f>
        <v>0</v>
      </c>
      <c r="E97" s="54">
        <f t="shared" si="41"/>
        <v>0</v>
      </c>
      <c r="F97" s="54">
        <f t="shared" si="41"/>
        <v>382.46000000000004</v>
      </c>
      <c r="G97" s="54">
        <f t="shared" si="41"/>
        <v>382.46000000000004</v>
      </c>
      <c r="H97" s="56">
        <f t="shared" si="41"/>
        <v>382.46000000000004</v>
      </c>
      <c r="I97" s="54">
        <f t="shared" si="41"/>
        <v>0</v>
      </c>
      <c r="J97" s="54">
        <f t="shared" si="41"/>
        <v>0</v>
      </c>
      <c r="K97" s="54">
        <f t="shared" si="41"/>
        <v>382.46000000000004</v>
      </c>
      <c r="L97" s="54">
        <f t="shared" si="41"/>
        <v>382.46000000000004</v>
      </c>
      <c r="M97" s="57"/>
      <c r="N97" s="54">
        <f>N92+N93</f>
        <v>382.46000000000004</v>
      </c>
      <c r="O97" s="55"/>
      <c r="P97" s="88">
        <f>P92+P93</f>
        <v>382.46000000000004</v>
      </c>
      <c r="Q97" s="67">
        <f>Q85+Q77+Q72+Q70+Q68+Q42+Q36+Q14+Q91</f>
        <v>382.46000000000004</v>
      </c>
      <c r="R97" s="46"/>
    </row>
    <row r="98" spans="1:18" ht="26.25" customHeight="1">
      <c r="A98" s="31" t="s">
        <v>188</v>
      </c>
      <c r="B98" s="32" t="s">
        <v>195</v>
      </c>
      <c r="C98" s="4" t="s">
        <v>7</v>
      </c>
      <c r="D98" s="54">
        <f>D97*D103</f>
        <v>0</v>
      </c>
      <c r="E98" s="54">
        <f>E97*D103</f>
        <v>0</v>
      </c>
      <c r="F98" s="54">
        <f>F97*D103</f>
        <v>382.46000000000004</v>
      </c>
      <c r="G98" s="54">
        <f>G97*D103</f>
        <v>382.46000000000004</v>
      </c>
      <c r="H98" s="56">
        <f>H97*D103</f>
        <v>382.46000000000004</v>
      </c>
      <c r="I98" s="54">
        <f>I97*D103</f>
        <v>0</v>
      </c>
      <c r="J98" s="54">
        <f>J97*D103</f>
        <v>0</v>
      </c>
      <c r="K98" s="54">
        <f>K97*D103</f>
        <v>382.46000000000004</v>
      </c>
      <c r="L98" s="54">
        <f>L97*D103</f>
        <v>382.46000000000004</v>
      </c>
      <c r="M98" s="57"/>
      <c r="N98" s="54">
        <f>N97*D103</f>
        <v>382.46000000000004</v>
      </c>
      <c r="O98" s="55"/>
      <c r="P98" s="88">
        <f>P97*D103</f>
        <v>382.46000000000004</v>
      </c>
      <c r="Q98" s="67">
        <f>Q97*D103</f>
        <v>382.46000000000004</v>
      </c>
      <c r="R98" s="46"/>
    </row>
    <row r="99" spans="1:18" ht="31.5" customHeight="1">
      <c r="A99" s="31" t="s">
        <v>189</v>
      </c>
      <c r="B99" s="33" t="s">
        <v>184</v>
      </c>
      <c r="C99" s="9" t="s">
        <v>185</v>
      </c>
      <c r="D99" s="68"/>
      <c r="E99" s="68"/>
      <c r="F99" s="82">
        <v>0.005055</v>
      </c>
      <c r="G99" s="82">
        <f>F99</f>
        <v>0.005055</v>
      </c>
      <c r="H99" s="81">
        <f>G99</f>
        <v>0.005055</v>
      </c>
      <c r="I99" s="68">
        <v>0</v>
      </c>
      <c r="J99" s="68">
        <v>0</v>
      </c>
      <c r="K99" s="82">
        <v>0.005055</v>
      </c>
      <c r="L99" s="82">
        <f>K99</f>
        <v>0.005055</v>
      </c>
      <c r="M99" s="83"/>
      <c r="N99" s="82">
        <f>K99</f>
        <v>0.005055</v>
      </c>
      <c r="O99" s="83"/>
      <c r="P99" s="90">
        <f>N99+O99</f>
        <v>0.005055</v>
      </c>
      <c r="Q99" s="81">
        <f>P99</f>
        <v>0.005055</v>
      </c>
      <c r="R99" s="46"/>
    </row>
    <row r="100" spans="1:18" ht="36.75" customHeight="1">
      <c r="A100" s="31" t="s">
        <v>192</v>
      </c>
      <c r="B100" s="33" t="s">
        <v>200</v>
      </c>
      <c r="C100" s="9" t="s">
        <v>187</v>
      </c>
      <c r="D100" s="54" t="e">
        <f aca="true" t="shared" si="42" ref="D100:L100">D97/D99/1000</f>
        <v>#DIV/0!</v>
      </c>
      <c r="E100" s="54" t="e">
        <f t="shared" si="42"/>
        <v>#DIV/0!</v>
      </c>
      <c r="F100" s="54">
        <f t="shared" si="42"/>
        <v>75.65974282888232</v>
      </c>
      <c r="G100" s="54">
        <f t="shared" si="42"/>
        <v>75.65974282888232</v>
      </c>
      <c r="H100" s="69">
        <f t="shared" si="42"/>
        <v>75.65974282888232</v>
      </c>
      <c r="I100" s="54" t="e">
        <f t="shared" si="42"/>
        <v>#DIV/0!</v>
      </c>
      <c r="J100" s="54" t="e">
        <f t="shared" si="42"/>
        <v>#DIV/0!</v>
      </c>
      <c r="K100" s="54">
        <f t="shared" si="42"/>
        <v>75.65974282888232</v>
      </c>
      <c r="L100" s="54">
        <f t="shared" si="42"/>
        <v>75.65974282888232</v>
      </c>
      <c r="M100" s="57"/>
      <c r="N100" s="54">
        <f>N97/N99/1000</f>
        <v>75.65974282888232</v>
      </c>
      <c r="O100" s="55"/>
      <c r="P100" s="88">
        <f>P97/P99/1000</f>
        <v>75.65974282888232</v>
      </c>
      <c r="Q100" s="69">
        <f>Q97/Q99/1000</f>
        <v>75.65974282888232</v>
      </c>
      <c r="R100" s="46"/>
    </row>
    <row r="101" spans="1:18" ht="32.25" customHeight="1">
      <c r="A101" s="31" t="s">
        <v>193</v>
      </c>
      <c r="B101" s="33" t="s">
        <v>201</v>
      </c>
      <c r="C101" s="9" t="s">
        <v>187</v>
      </c>
      <c r="D101" s="54" t="e">
        <f aca="true" t="shared" si="43" ref="D101:L101">D100*$D$103</f>
        <v>#DIV/0!</v>
      </c>
      <c r="E101" s="54" t="e">
        <f t="shared" si="43"/>
        <v>#DIV/0!</v>
      </c>
      <c r="F101" s="54">
        <f t="shared" si="43"/>
        <v>75.65974282888232</v>
      </c>
      <c r="G101" s="54">
        <f t="shared" si="43"/>
        <v>75.65974282888232</v>
      </c>
      <c r="H101" s="69">
        <f t="shared" si="43"/>
        <v>75.65974282888232</v>
      </c>
      <c r="I101" s="54" t="e">
        <f t="shared" si="43"/>
        <v>#DIV/0!</v>
      </c>
      <c r="J101" s="54" t="e">
        <f t="shared" si="43"/>
        <v>#DIV/0!</v>
      </c>
      <c r="K101" s="54">
        <f t="shared" si="43"/>
        <v>75.65974282888232</v>
      </c>
      <c r="L101" s="54">
        <f t="shared" si="43"/>
        <v>75.65974282888232</v>
      </c>
      <c r="M101" s="57"/>
      <c r="N101" s="54">
        <f>N100*$D$103</f>
        <v>75.65974282888232</v>
      </c>
      <c r="O101" s="55"/>
      <c r="P101" s="88">
        <f>P100*$D$103</f>
        <v>75.65974282888232</v>
      </c>
      <c r="Q101" s="69">
        <f>Q100*$D$103</f>
        <v>75.65974282888232</v>
      </c>
      <c r="R101" s="46"/>
    </row>
    <row r="102" spans="1:18" ht="26.25" customHeight="1">
      <c r="A102" s="31" t="s">
        <v>202</v>
      </c>
      <c r="B102" s="30" t="s">
        <v>190</v>
      </c>
      <c r="C102" s="10" t="s">
        <v>191</v>
      </c>
      <c r="D102" s="54"/>
      <c r="E102" s="54"/>
      <c r="F102" s="54"/>
      <c r="G102" s="54"/>
      <c r="H102" s="56">
        <f>H100/F100*100</f>
        <v>100</v>
      </c>
      <c r="I102" s="54"/>
      <c r="J102" s="54"/>
      <c r="K102" s="54"/>
      <c r="L102" s="54"/>
      <c r="M102" s="57"/>
      <c r="N102" s="54">
        <f>N100/K100*100</f>
        <v>100</v>
      </c>
      <c r="O102" s="55"/>
      <c r="P102" s="91">
        <f>P100/K100*100</f>
        <v>100</v>
      </c>
      <c r="Q102" s="56">
        <f>Q100/K100*100</f>
        <v>100</v>
      </c>
      <c r="R102" s="46"/>
    </row>
    <row r="103" spans="1:4" ht="33.75" customHeight="1">
      <c r="A103" s="31" t="s">
        <v>203</v>
      </c>
      <c r="B103" s="38" t="s">
        <v>174</v>
      </c>
      <c r="C103" s="71" t="s">
        <v>206</v>
      </c>
      <c r="D103" s="5">
        <f>IF(C103="да",1.18,1)</f>
        <v>1</v>
      </c>
    </row>
    <row r="104" spans="1:3" ht="15">
      <c r="A104" s="14"/>
      <c r="B104" s="13" t="s">
        <v>163</v>
      </c>
      <c r="C104" s="72"/>
    </row>
    <row r="105" spans="2:3" ht="15">
      <c r="B105" s="13" t="s">
        <v>164</v>
      </c>
      <c r="C105" s="75">
        <v>1</v>
      </c>
    </row>
    <row r="106" spans="2:3" ht="15">
      <c r="B106" s="13" t="s">
        <v>165</v>
      </c>
      <c r="C106" s="75">
        <v>1</v>
      </c>
    </row>
    <row r="107" spans="2:3" ht="15" customHeight="1">
      <c r="B107" s="13" t="s">
        <v>167</v>
      </c>
      <c r="C107" s="75">
        <v>1</v>
      </c>
    </row>
    <row r="108" spans="2:3" ht="0.75" customHeight="1" hidden="1">
      <c r="B108" s="13" t="s">
        <v>168</v>
      </c>
      <c r="C108" s="75">
        <v>1.067</v>
      </c>
    </row>
    <row r="109" spans="2:3" ht="15" hidden="1">
      <c r="B109" s="13" t="s">
        <v>169</v>
      </c>
      <c r="C109" s="75">
        <v>1.067</v>
      </c>
    </row>
    <row r="110" spans="2:3" ht="15">
      <c r="B110" s="13" t="s">
        <v>170</v>
      </c>
      <c r="C110" s="75">
        <v>1</v>
      </c>
    </row>
    <row r="111" spans="2:3" ht="15">
      <c r="B111" s="13" t="s">
        <v>171</v>
      </c>
      <c r="C111" s="75">
        <v>1</v>
      </c>
    </row>
    <row r="112" spans="2:3" ht="15" hidden="1">
      <c r="B112" s="13" t="s">
        <v>172</v>
      </c>
      <c r="C112" s="75">
        <v>1.093</v>
      </c>
    </row>
    <row r="113" spans="2:3" ht="15">
      <c r="B113" s="13" t="s">
        <v>173</v>
      </c>
      <c r="C113" s="76">
        <v>0.271</v>
      </c>
    </row>
    <row r="115" ht="3.75" customHeight="1"/>
    <row r="116" spans="2:5" ht="18">
      <c r="B116" s="70"/>
      <c r="C116" s="77" t="s">
        <v>218</v>
      </c>
      <c r="D116" s="78" t="s">
        <v>207</v>
      </c>
      <c r="E116" s="78" t="s">
        <v>208</v>
      </c>
    </row>
    <row r="117" spans="2:5" ht="18">
      <c r="B117" s="70" t="s">
        <v>209</v>
      </c>
      <c r="C117" s="77">
        <v>5.055</v>
      </c>
      <c r="D117" s="78">
        <f>C117/2</f>
        <v>2.5275</v>
      </c>
      <c r="E117" s="78">
        <f>C117-D117</f>
        <v>2.5275</v>
      </c>
    </row>
    <row r="118" spans="2:5" ht="18">
      <c r="B118" s="70" t="s">
        <v>210</v>
      </c>
      <c r="C118" s="79">
        <f>Q97</f>
        <v>382.46000000000004</v>
      </c>
      <c r="D118" s="58">
        <f>D117*D120</f>
        <v>217.13752499999998</v>
      </c>
      <c r="E118" s="58">
        <f>C118-D118</f>
        <v>165.32247500000005</v>
      </c>
    </row>
    <row r="119" spans="2:5" ht="18">
      <c r="B119" s="70" t="s">
        <v>211</v>
      </c>
      <c r="C119" s="79">
        <f>Q98</f>
        <v>382.46000000000004</v>
      </c>
      <c r="D119" s="58">
        <f>D117*D121</f>
        <v>217.13752499999998</v>
      </c>
      <c r="E119" s="58">
        <f>C119-D119</f>
        <v>165.32247500000005</v>
      </c>
    </row>
    <row r="120" spans="2:5" ht="18">
      <c r="B120" s="70" t="s">
        <v>212</v>
      </c>
      <c r="C120" s="79">
        <f>Q100</f>
        <v>75.65974282888232</v>
      </c>
      <c r="D120" s="78">
        <v>85.91</v>
      </c>
      <c r="E120" s="58">
        <f>E118/E117</f>
        <v>65.40948565776462</v>
      </c>
    </row>
    <row r="121" spans="2:5" ht="18">
      <c r="B121" s="70" t="s">
        <v>213</v>
      </c>
      <c r="C121" s="79">
        <f>Q101</f>
        <v>75.65974282888232</v>
      </c>
      <c r="D121" s="78">
        <f>D120</f>
        <v>85.91</v>
      </c>
      <c r="E121" s="58">
        <f>E119/E117</f>
        <v>65.40948565776462</v>
      </c>
    </row>
    <row r="122" spans="2:5" ht="18">
      <c r="B122" s="70" t="s">
        <v>219</v>
      </c>
      <c r="C122" s="77"/>
      <c r="D122" s="78"/>
      <c r="E122" s="58">
        <f>E120/D120*100</f>
        <v>76.13721994850962</v>
      </c>
    </row>
  </sheetData>
  <sheetProtection/>
  <mergeCells count="23">
    <mergeCell ref="A1:G1"/>
    <mergeCell ref="A2:G2"/>
    <mergeCell ref="B3:E3"/>
    <mergeCell ref="A4:G4"/>
    <mergeCell ref="B5:D5"/>
    <mergeCell ref="A6:G6"/>
    <mergeCell ref="B7:D7"/>
    <mergeCell ref="A10:A12"/>
    <mergeCell ref="B10:B12"/>
    <mergeCell ref="C10:C12"/>
    <mergeCell ref="D10:H10"/>
    <mergeCell ref="I10:P10"/>
    <mergeCell ref="P11:P12"/>
    <mergeCell ref="Q10:Q12"/>
    <mergeCell ref="R10:R12"/>
    <mergeCell ref="D11:E11"/>
    <mergeCell ref="F11:G11"/>
    <mergeCell ref="H11:H12"/>
    <mergeCell ref="I11:J11"/>
    <mergeCell ref="K11:L11"/>
    <mergeCell ref="M11:M12"/>
    <mergeCell ref="N11:N12"/>
    <mergeCell ref="O11:O12"/>
  </mergeCells>
  <printOptions/>
  <pageMargins left="0.15748031496062992" right="0.15748031496062992" top="0.2362204724409449" bottom="0.15748031496062992" header="0" footer="0"/>
  <pageSetup fitToHeight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NachPlan</dc:creator>
  <cp:keywords/>
  <dc:description/>
  <cp:lastModifiedBy>e_nekrasova</cp:lastModifiedBy>
  <cp:lastPrinted>2016-09-15T04:52:48Z</cp:lastPrinted>
  <dcterms:created xsi:type="dcterms:W3CDTF">2014-03-12T05:43:11Z</dcterms:created>
  <dcterms:modified xsi:type="dcterms:W3CDTF">2016-09-15T05:04:36Z</dcterms:modified>
  <cp:category/>
  <cp:version/>
  <cp:contentType/>
  <cp:contentStatus/>
</cp:coreProperties>
</file>